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45" yWindow="1275" windowWidth="29040" windowHeight="15840" activeTab="1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5621"/>
</workbook>
</file>

<file path=xl/calcChain.xml><?xml version="1.0" encoding="utf-8"?>
<calcChain xmlns="http://schemas.openxmlformats.org/spreadsheetml/2006/main">
  <c r="P5" i="1" l="1"/>
  <c r="P6" i="1"/>
  <c r="Q6" i="1" s="1"/>
  <c r="P7" i="1"/>
  <c r="X7" i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V14" i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Z22" i="1"/>
  <c r="P23" i="1"/>
  <c r="X23" i="1" s="1"/>
  <c r="P24" i="1"/>
  <c r="Q24" i="1" s="1"/>
  <c r="R24" i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T34" i="1"/>
  <c r="P35" i="1"/>
  <c r="P36" i="1"/>
  <c r="Q36" i="1" s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P45" i="1"/>
  <c r="P46" i="1"/>
  <c r="Q46" i="1" s="1"/>
  <c r="R46" i="1"/>
  <c r="P47" i="1"/>
  <c r="P48" i="1"/>
  <c r="Q48" i="1" s="1"/>
  <c r="P49" i="1"/>
  <c r="X49" i="1" s="1"/>
  <c r="P50" i="1"/>
  <c r="Q50" i="1" s="1"/>
  <c r="P51" i="1"/>
  <c r="X51" i="1" s="1"/>
  <c r="P52" i="1"/>
  <c r="Q52" i="1" s="1"/>
  <c r="T52" i="1"/>
  <c r="P53" i="1"/>
  <c r="P54" i="1"/>
  <c r="Q54" i="1" s="1"/>
  <c r="R54" i="1"/>
  <c r="V54" i="1"/>
  <c r="P55" i="1"/>
  <c r="V55" i="1" s="1"/>
  <c r="P56" i="1"/>
  <c r="Q56" i="1" s="1"/>
  <c r="X56" i="1"/>
  <c r="P57" i="1"/>
  <c r="V57" i="1" s="1"/>
  <c r="P58" i="1"/>
  <c r="Q58" i="1" s="1"/>
  <c r="P59" i="1"/>
  <c r="P60" i="1"/>
  <c r="Q60" i="1" s="1"/>
  <c r="P61" i="1"/>
  <c r="X61" i="1" s="1"/>
  <c r="P62" i="1"/>
  <c r="Q62" i="1" s="1"/>
  <c r="Z62" i="1"/>
  <c r="P63" i="1"/>
  <c r="V63" i="1" s="1"/>
  <c r="P64" i="1"/>
  <c r="Q64" i="1" s="1"/>
  <c r="R64" i="1"/>
  <c r="P65" i="1"/>
  <c r="X65" i="1" s="1"/>
  <c r="P66" i="1"/>
  <c r="Q66" i="1" s="1"/>
  <c r="P67" i="1"/>
  <c r="X67" i="1" s="1"/>
  <c r="P68" i="1"/>
  <c r="Q68" i="1" s="1"/>
  <c r="P69" i="1"/>
  <c r="P70" i="1"/>
  <c r="Q70" i="1" s="1"/>
  <c r="P71" i="1"/>
  <c r="P72" i="1"/>
  <c r="Q72" i="1" s="1"/>
  <c r="P73" i="1"/>
  <c r="P74" i="1"/>
  <c r="Q74" i="1" s="1"/>
  <c r="P75" i="1"/>
  <c r="P76" i="1"/>
  <c r="Q76" i="1" s="1"/>
  <c r="P77" i="1"/>
  <c r="P78" i="1"/>
  <c r="X78" i="1" s="1"/>
  <c r="P79" i="1"/>
  <c r="V79" i="1" s="1"/>
  <c r="P80" i="1"/>
  <c r="T80" i="1" s="1"/>
  <c r="P81" i="1"/>
  <c r="T81" i="1" s="1"/>
  <c r="P82" i="1"/>
  <c r="Z82" i="1" s="1"/>
  <c r="P83" i="1"/>
  <c r="X83" i="1" s="1"/>
  <c r="P84" i="1"/>
  <c r="T84" i="1" s="1"/>
  <c r="P85" i="1"/>
  <c r="X85" i="1" s="1"/>
  <c r="P86" i="1"/>
  <c r="T86" i="1" s="1"/>
  <c r="P87" i="1"/>
  <c r="T87" i="1" s="1"/>
  <c r="P88" i="1"/>
  <c r="R88" i="1" s="1"/>
  <c r="P89" i="1"/>
  <c r="Z89" i="1" s="1"/>
  <c r="P90" i="1"/>
  <c r="Z90" i="1" s="1"/>
  <c r="P91" i="1"/>
  <c r="X91" i="1" s="1"/>
  <c r="P92" i="1"/>
  <c r="P93" i="1"/>
  <c r="Z93" i="1" s="1"/>
  <c r="P94" i="1"/>
  <c r="Z94" i="1" s="1"/>
  <c r="T94" i="1"/>
  <c r="X94" i="1"/>
  <c r="P95" i="1"/>
  <c r="R95" i="1" s="1"/>
  <c r="P96" i="1"/>
  <c r="P97" i="1"/>
  <c r="Z97" i="1" s="1"/>
  <c r="P98" i="1"/>
  <c r="Z98" i="1" s="1"/>
  <c r="P99" i="1"/>
  <c r="R99" i="1"/>
  <c r="X99" i="1"/>
  <c r="Z99" i="1"/>
  <c r="P100" i="1"/>
  <c r="T100" i="1" s="1"/>
  <c r="P101" i="1"/>
  <c r="Z101" i="1" s="1"/>
  <c r="T101" i="1"/>
  <c r="P102" i="1"/>
  <c r="Z102" i="1" s="1"/>
  <c r="T102" i="1"/>
  <c r="X102" i="1"/>
  <c r="P103" i="1"/>
  <c r="R103" i="1" s="1"/>
  <c r="X103" i="1"/>
  <c r="Z103" i="1"/>
  <c r="P104" i="1"/>
  <c r="P105" i="1"/>
  <c r="Z105" i="1" s="1"/>
  <c r="P106" i="1"/>
  <c r="Z106" i="1" s="1"/>
  <c r="P107" i="1"/>
  <c r="X107" i="1" s="1"/>
  <c r="R107" i="1"/>
  <c r="Z107" i="1"/>
  <c r="P108" i="1"/>
  <c r="V108" i="1" s="1"/>
  <c r="P109" i="1"/>
  <c r="Z109" i="1" s="1"/>
  <c r="T109" i="1"/>
  <c r="P110" i="1"/>
  <c r="Z110" i="1" s="1"/>
  <c r="T110" i="1"/>
  <c r="X110" i="1"/>
  <c r="P111" i="1"/>
  <c r="Z111" i="1" s="1"/>
  <c r="R111" i="1"/>
  <c r="X111" i="1"/>
  <c r="P112" i="1"/>
  <c r="T112" i="1" s="1"/>
  <c r="P113" i="1"/>
  <c r="Z113" i="1" s="1"/>
  <c r="P114" i="1"/>
  <c r="Z114" i="1" s="1"/>
  <c r="V114" i="1"/>
  <c r="P115" i="1"/>
  <c r="R115" i="1" s="1"/>
  <c r="Z115" i="1"/>
  <c r="P116" i="1"/>
  <c r="R116" i="1" s="1"/>
  <c r="P117" i="1"/>
  <c r="Z117" i="1" s="1"/>
  <c r="T117" i="1"/>
  <c r="P118" i="1"/>
  <c r="Z118" i="1" s="1"/>
  <c r="T118" i="1"/>
  <c r="X118" i="1"/>
  <c r="P119" i="1"/>
  <c r="R119" i="1"/>
  <c r="X119" i="1"/>
  <c r="Z119" i="1"/>
  <c r="P120" i="1"/>
  <c r="P121" i="1"/>
  <c r="Z121" i="1" s="1"/>
  <c r="T121" i="1"/>
  <c r="P122" i="1"/>
  <c r="Z122" i="1" s="1"/>
  <c r="P123" i="1"/>
  <c r="R123" i="1" s="1"/>
  <c r="P124" i="1"/>
  <c r="X124" i="1" s="1"/>
  <c r="P125" i="1"/>
  <c r="Z125" i="1" s="1"/>
  <c r="P126" i="1"/>
  <c r="Z126" i="1" s="1"/>
  <c r="T126" i="1"/>
  <c r="X126" i="1"/>
  <c r="P127" i="1"/>
  <c r="X127" i="1" s="1"/>
  <c r="R127" i="1"/>
  <c r="Z127" i="1"/>
  <c r="P128" i="1"/>
  <c r="P129" i="1"/>
  <c r="Z129" i="1" s="1"/>
  <c r="T129" i="1"/>
  <c r="P130" i="1"/>
  <c r="Z130" i="1" s="1"/>
  <c r="T130" i="1"/>
  <c r="V130" i="1"/>
  <c r="X130" i="1"/>
  <c r="P131" i="1"/>
  <c r="R131" i="1" s="1"/>
  <c r="X131" i="1"/>
  <c r="P132" i="1"/>
  <c r="X132" i="1" s="1"/>
  <c r="P133" i="1"/>
  <c r="Z133" i="1" s="1"/>
  <c r="T133" i="1"/>
  <c r="P134" i="1"/>
  <c r="X134" i="1" s="1"/>
  <c r="V134" i="1"/>
  <c r="Z134" i="1"/>
  <c r="P135" i="1"/>
  <c r="X135" i="1" s="1"/>
  <c r="T135" i="1"/>
  <c r="Z135" i="1"/>
  <c r="P136" i="1"/>
  <c r="X136" i="1" s="1"/>
  <c r="T136" i="1"/>
  <c r="V136" i="1"/>
  <c r="P137" i="1"/>
  <c r="Z137" i="1" s="1"/>
  <c r="T137" i="1"/>
  <c r="P138" i="1"/>
  <c r="R138" i="1" s="1"/>
  <c r="X138" i="1"/>
  <c r="P139" i="1"/>
  <c r="R139" i="1"/>
  <c r="V139" i="1"/>
  <c r="X139" i="1"/>
  <c r="Z139" i="1"/>
  <c r="P140" i="1"/>
  <c r="R140" i="1"/>
  <c r="X140" i="1"/>
  <c r="Z140" i="1"/>
  <c r="P141" i="1"/>
  <c r="R141" i="1" s="1"/>
  <c r="T141" i="1"/>
  <c r="P142" i="1"/>
  <c r="V142" i="1" s="1"/>
  <c r="R142" i="1"/>
  <c r="T142" i="1"/>
  <c r="X142" i="1"/>
  <c r="Z142" i="1"/>
  <c r="P143" i="1"/>
  <c r="R143" i="1" s="1"/>
  <c r="P144" i="1"/>
  <c r="T144" i="1" s="1"/>
  <c r="P145" i="1"/>
  <c r="Z145" i="1" s="1"/>
  <c r="R145" i="1"/>
  <c r="P146" i="1"/>
  <c r="Z146" i="1" s="1"/>
  <c r="P147" i="1"/>
  <c r="X147" i="1" s="1"/>
  <c r="P148" i="1"/>
  <c r="X148" i="1" s="1"/>
  <c r="P149" i="1"/>
  <c r="T149" i="1" s="1"/>
  <c r="R149" i="1"/>
  <c r="V149" i="1"/>
  <c r="Z149" i="1"/>
  <c r="P150" i="1"/>
  <c r="Z150" i="1" s="1"/>
  <c r="R150" i="1"/>
  <c r="T150" i="1"/>
  <c r="V150" i="1"/>
  <c r="X150" i="1"/>
  <c r="P151" i="1"/>
  <c r="X151" i="1" s="1"/>
  <c r="T151" i="1"/>
  <c r="Z151" i="1"/>
  <c r="P152" i="1"/>
  <c r="X152" i="1" s="1"/>
  <c r="T152" i="1"/>
  <c r="Z152" i="1"/>
  <c r="P153" i="1"/>
  <c r="Z153" i="1" s="1"/>
  <c r="T153" i="1"/>
  <c r="X153" i="1"/>
  <c r="P154" i="1"/>
  <c r="Z154" i="1" s="1"/>
  <c r="V154" i="1"/>
  <c r="X154" i="1"/>
  <c r="P155" i="1"/>
  <c r="V155" i="1" s="1"/>
  <c r="R155" i="1"/>
  <c r="X155" i="1"/>
  <c r="P156" i="1"/>
  <c r="R156" i="1" s="1"/>
  <c r="X156" i="1"/>
  <c r="Z156" i="1"/>
  <c r="P157" i="1"/>
  <c r="R157" i="1"/>
  <c r="T157" i="1"/>
  <c r="X157" i="1"/>
  <c r="Z157" i="1"/>
  <c r="P158" i="1"/>
  <c r="T158" i="1" s="1"/>
  <c r="R158" i="1"/>
  <c r="V158" i="1"/>
  <c r="X158" i="1"/>
  <c r="Z158" i="1"/>
  <c r="P159" i="1"/>
  <c r="R159" i="1" s="1"/>
  <c r="P160" i="1"/>
  <c r="R160" i="1" s="1"/>
  <c r="P161" i="1"/>
  <c r="T161" i="1" s="1"/>
  <c r="R161" i="1"/>
  <c r="X161" i="1"/>
  <c r="P162" i="1"/>
  <c r="Z162" i="1" s="1"/>
  <c r="P163" i="1"/>
  <c r="Z163" i="1" s="1"/>
  <c r="T163" i="1"/>
  <c r="P164" i="1"/>
  <c r="V164" i="1" s="1"/>
  <c r="T164" i="1"/>
  <c r="X164" i="1"/>
  <c r="P165" i="1"/>
  <c r="R165" i="1" s="1"/>
  <c r="Z165" i="1"/>
  <c r="P166" i="1"/>
  <c r="Z166" i="1" s="1"/>
  <c r="P167" i="1"/>
  <c r="X167" i="1" s="1"/>
  <c r="R167" i="1"/>
  <c r="P168" i="1"/>
  <c r="R168" i="1" s="1"/>
  <c r="P169" i="1"/>
  <c r="T169" i="1" s="1"/>
  <c r="R169" i="1"/>
  <c r="X169" i="1"/>
  <c r="Z169" i="1"/>
  <c r="P170" i="1"/>
  <c r="Z170" i="1" s="1"/>
  <c r="R170" i="1"/>
  <c r="P171" i="1"/>
  <c r="Z171" i="1" s="1"/>
  <c r="P172" i="1"/>
  <c r="V172" i="1" s="1"/>
  <c r="T172" i="1"/>
  <c r="X172" i="1"/>
  <c r="Z172" i="1"/>
  <c r="P173" i="1"/>
  <c r="X173" i="1" s="1"/>
  <c r="R173" i="1"/>
  <c r="P174" i="1"/>
  <c r="Z174" i="1" s="1"/>
  <c r="P175" i="1"/>
  <c r="X175" i="1" s="1"/>
  <c r="R175" i="1"/>
  <c r="P176" i="1"/>
  <c r="V176" i="1" s="1"/>
  <c r="P177" i="1"/>
  <c r="Q177" i="1" s="1"/>
  <c r="R177" i="1"/>
  <c r="P178" i="1"/>
  <c r="V178" i="1" s="1"/>
  <c r="P179" i="1"/>
  <c r="Q179" i="1" s="1"/>
  <c r="R179" i="1"/>
  <c r="V179" i="1"/>
  <c r="X179" i="1"/>
  <c r="Z179" i="1"/>
  <c r="P180" i="1"/>
  <c r="V180" i="1" s="1"/>
  <c r="P181" i="1"/>
  <c r="Q181" i="1" s="1"/>
  <c r="R181" i="1"/>
  <c r="T181" i="1"/>
  <c r="V181" i="1"/>
  <c r="Z181" i="1"/>
  <c r="P182" i="1"/>
  <c r="V182" i="1" s="1"/>
  <c r="P183" i="1"/>
  <c r="Q183" i="1" s="1"/>
  <c r="P184" i="1"/>
  <c r="V184" i="1" s="1"/>
  <c r="P185" i="1"/>
  <c r="Q185" i="1" s="1"/>
  <c r="R185" i="1"/>
  <c r="T185" i="1"/>
  <c r="V185" i="1"/>
  <c r="Z185" i="1"/>
  <c r="P186" i="1"/>
  <c r="V186" i="1" s="1"/>
  <c r="P187" i="1"/>
  <c r="Q187" i="1" s="1"/>
  <c r="P188" i="1"/>
  <c r="V188" i="1" s="1"/>
  <c r="P189" i="1"/>
  <c r="Q189" i="1" s="1"/>
  <c r="R189" i="1"/>
  <c r="T189" i="1"/>
  <c r="V189" i="1"/>
  <c r="X189" i="1"/>
  <c r="Z189" i="1"/>
  <c r="P190" i="1"/>
  <c r="V190" i="1" s="1"/>
  <c r="P191" i="1"/>
  <c r="Q191" i="1" s="1"/>
  <c r="R191" i="1"/>
  <c r="T191" i="1"/>
  <c r="V191" i="1"/>
  <c r="Z191" i="1"/>
  <c r="P192" i="1"/>
  <c r="V192" i="1" s="1"/>
  <c r="P193" i="1"/>
  <c r="Q193" i="1" s="1"/>
  <c r="R193" i="1"/>
  <c r="V193" i="1"/>
  <c r="P194" i="1"/>
  <c r="V194" i="1" s="1"/>
  <c r="P195" i="1"/>
  <c r="Q195" i="1" s="1"/>
  <c r="R195" i="1"/>
  <c r="T195" i="1"/>
  <c r="V195" i="1"/>
  <c r="Z195" i="1"/>
  <c r="P196" i="1"/>
  <c r="V196" i="1" s="1"/>
  <c r="P197" i="1"/>
  <c r="Q197" i="1" s="1"/>
  <c r="R197" i="1"/>
  <c r="V197" i="1"/>
  <c r="P198" i="1"/>
  <c r="V198" i="1" s="1"/>
  <c r="P199" i="1"/>
  <c r="Q199" i="1" s="1"/>
  <c r="R199" i="1"/>
  <c r="T199" i="1"/>
  <c r="V199" i="1"/>
  <c r="X199" i="1"/>
  <c r="Z199" i="1"/>
  <c r="P200" i="1"/>
  <c r="V200" i="1" s="1"/>
  <c r="P201" i="1"/>
  <c r="Q201" i="1" s="1"/>
  <c r="T201" i="1"/>
  <c r="Z201" i="1"/>
  <c r="P202" i="1"/>
  <c r="V202" i="1" s="1"/>
  <c r="P203" i="1"/>
  <c r="Q203" i="1" s="1"/>
  <c r="T203" i="1"/>
  <c r="V203" i="1"/>
  <c r="B3" i="5"/>
  <c r="N12" i="7"/>
  <c r="N13" i="7"/>
  <c r="N14" i="7"/>
  <c r="N15" i="7"/>
  <c r="N11" i="7"/>
  <c r="Z91" i="1" l="1"/>
  <c r="R91" i="1"/>
  <c r="X90" i="1"/>
  <c r="V90" i="1"/>
  <c r="T89" i="1"/>
  <c r="V85" i="1"/>
  <c r="Z80" i="1"/>
  <c r="X80" i="1"/>
  <c r="R80" i="1"/>
  <c r="X79" i="1"/>
  <c r="T79" i="1"/>
  <c r="Z78" i="1"/>
  <c r="X76" i="1"/>
  <c r="T76" i="1"/>
  <c r="R76" i="1"/>
  <c r="S76" i="1" s="1"/>
  <c r="X74" i="1"/>
  <c r="T72" i="1"/>
  <c r="Z72" i="1"/>
  <c r="X72" i="1"/>
  <c r="R72" i="1"/>
  <c r="S72" i="1" s="1"/>
  <c r="X70" i="1"/>
  <c r="X68" i="1"/>
  <c r="T68" i="1"/>
  <c r="X64" i="1"/>
  <c r="V64" i="1"/>
  <c r="T64" i="1"/>
  <c r="X63" i="1"/>
  <c r="V62" i="1"/>
  <c r="R62" i="1"/>
  <c r="X60" i="1"/>
  <c r="V60" i="1"/>
  <c r="R60" i="1"/>
  <c r="S60" i="1" s="1"/>
  <c r="X58" i="1"/>
  <c r="V58" i="1"/>
  <c r="T58" i="1"/>
  <c r="R58" i="1"/>
  <c r="T56" i="1"/>
  <c r="X55" i="1"/>
  <c r="X54" i="1"/>
  <c r="X52" i="1"/>
  <c r="V52" i="1"/>
  <c r="R52" i="1"/>
  <c r="S52" i="1" s="1"/>
  <c r="V51" i="1"/>
  <c r="X50" i="1"/>
  <c r="T50" i="1"/>
  <c r="V48" i="1"/>
  <c r="Z46" i="1"/>
  <c r="V46" i="1"/>
  <c r="T46" i="1"/>
  <c r="Z42" i="1"/>
  <c r="V42" i="1"/>
  <c r="X40" i="1"/>
  <c r="T40" i="1"/>
  <c r="T38" i="1"/>
  <c r="R38" i="1"/>
  <c r="S38" i="1" s="1"/>
  <c r="Z38" i="1"/>
  <c r="X38" i="1"/>
  <c r="X36" i="1"/>
  <c r="R34" i="1"/>
  <c r="Z34" i="1"/>
  <c r="X34" i="1"/>
  <c r="V34" i="1"/>
  <c r="U32" i="1"/>
  <c r="V30" i="1"/>
  <c r="Z26" i="1"/>
  <c r="X26" i="1"/>
  <c r="V26" i="1"/>
  <c r="R26" i="1"/>
  <c r="S26" i="1" s="1"/>
  <c r="X24" i="1"/>
  <c r="U24" i="1"/>
  <c r="T24" i="1"/>
  <c r="X22" i="1"/>
  <c r="V22" i="1"/>
  <c r="T22" i="1"/>
  <c r="Z20" i="1"/>
  <c r="V20" i="1"/>
  <c r="U20" i="1"/>
  <c r="T20" i="1"/>
  <c r="R20" i="1"/>
  <c r="V18" i="1"/>
  <c r="U18" i="1"/>
  <c r="Z16" i="1"/>
  <c r="U16" i="1"/>
  <c r="Z14" i="1"/>
  <c r="X14" i="1"/>
  <c r="V12" i="1"/>
  <c r="Z203" i="1"/>
  <c r="S197" i="1"/>
  <c r="S193" i="1"/>
  <c r="V177" i="1"/>
  <c r="V173" i="1"/>
  <c r="X170" i="1"/>
  <c r="T134" i="1"/>
  <c r="X203" i="1"/>
  <c r="S189" i="1"/>
  <c r="S185" i="1"/>
  <c r="S181" i="1"/>
  <c r="T177" i="1"/>
  <c r="T173" i="1"/>
  <c r="V170" i="1"/>
  <c r="V163" i="1"/>
  <c r="T148" i="1"/>
  <c r="Z136" i="1"/>
  <c r="R134" i="1"/>
  <c r="T125" i="1"/>
  <c r="V94" i="1"/>
  <c r="T90" i="1"/>
  <c r="T78" i="1"/>
  <c r="R74" i="1"/>
  <c r="S74" i="1" s="1"/>
  <c r="R70" i="1"/>
  <c r="S70" i="1" s="1"/>
  <c r="X66" i="1"/>
  <c r="S64" i="1"/>
  <c r="Z60" i="1"/>
  <c r="Z54" i="1"/>
  <c r="X48" i="1"/>
  <c r="R42" i="1"/>
  <c r="S42" i="1" s="1"/>
  <c r="V38" i="1"/>
  <c r="R32" i="1"/>
  <c r="S32" i="1" s="1"/>
  <c r="Z28" i="1"/>
  <c r="T26" i="1"/>
  <c r="R18" i="1"/>
  <c r="S18" i="1" s="1"/>
  <c r="T12" i="1"/>
  <c r="X98" i="1"/>
  <c r="V66" i="1"/>
  <c r="Z44" i="1"/>
  <c r="X28" i="1"/>
  <c r="R12" i="1"/>
  <c r="S12" i="1" s="1"/>
  <c r="S177" i="1"/>
  <c r="X165" i="1"/>
  <c r="X115" i="1"/>
  <c r="V98" i="1"/>
  <c r="T66" i="1"/>
  <c r="T48" i="1"/>
  <c r="X44" i="1"/>
  <c r="V28" i="1"/>
  <c r="W20" i="1"/>
  <c r="R203" i="1"/>
  <c r="V187" i="1"/>
  <c r="V183" i="1"/>
  <c r="X176" i="1"/>
  <c r="V165" i="1"/>
  <c r="X162" i="1"/>
  <c r="R146" i="1"/>
  <c r="Z123" i="1"/>
  <c r="X106" i="1"/>
  <c r="V102" i="1"/>
  <c r="T98" i="1"/>
  <c r="T93" i="1"/>
  <c r="Z84" i="1"/>
  <c r="Z76" i="1"/>
  <c r="Z68" i="1"/>
  <c r="R66" i="1"/>
  <c r="S66" i="1" s="1"/>
  <c r="T60" i="1"/>
  <c r="Z56" i="1"/>
  <c r="T54" i="1"/>
  <c r="Z50" i="1"/>
  <c r="R48" i="1"/>
  <c r="S48" i="1" s="1"/>
  <c r="V44" i="1"/>
  <c r="Z40" i="1"/>
  <c r="U28" i="1"/>
  <c r="U14" i="1"/>
  <c r="Z187" i="1"/>
  <c r="Z183" i="1"/>
  <c r="T187" i="1"/>
  <c r="T183" i="1"/>
  <c r="Z141" i="1"/>
  <c r="X123" i="1"/>
  <c r="V106" i="1"/>
  <c r="T88" i="1"/>
  <c r="X84" i="1"/>
  <c r="T44" i="1"/>
  <c r="Z30" i="1"/>
  <c r="T28" i="1"/>
  <c r="S20" i="1"/>
  <c r="X16" i="1"/>
  <c r="T14" i="1"/>
  <c r="Z10" i="1"/>
  <c r="Z6" i="1"/>
  <c r="S203" i="1"/>
  <c r="T165" i="1"/>
  <c r="V162" i="1"/>
  <c r="S199" i="1"/>
  <c r="S195" i="1"/>
  <c r="S191" i="1"/>
  <c r="R187" i="1"/>
  <c r="R183" i="1"/>
  <c r="S183" i="1" s="1"/>
  <c r="T179" i="1"/>
  <c r="Z175" i="1"/>
  <c r="R162" i="1"/>
  <c r="Z155" i="1"/>
  <c r="V152" i="1"/>
  <c r="V145" i="1"/>
  <c r="X141" i="1"/>
  <c r="V135" i="1"/>
  <c r="Z131" i="1"/>
  <c r="X114" i="1"/>
  <c r="V110" i="1"/>
  <c r="T106" i="1"/>
  <c r="T97" i="1"/>
  <c r="R84" i="1"/>
  <c r="V68" i="1"/>
  <c r="X62" i="1"/>
  <c r="V56" i="1"/>
  <c r="S54" i="1"/>
  <c r="V50" i="1"/>
  <c r="R44" i="1"/>
  <c r="V40" i="1"/>
  <c r="Z36" i="1"/>
  <c r="S34" i="1"/>
  <c r="X30" i="1"/>
  <c r="R28" i="1"/>
  <c r="S28" i="1" s="1"/>
  <c r="Z24" i="1"/>
  <c r="U22" i="1"/>
  <c r="V16" i="1"/>
  <c r="R14" i="1"/>
  <c r="X10" i="1"/>
  <c r="X6" i="1"/>
  <c r="S44" i="1"/>
  <c r="S14" i="1"/>
  <c r="V10" i="1"/>
  <c r="V6" i="1"/>
  <c r="V201" i="1"/>
  <c r="Z197" i="1"/>
  <c r="Z193" i="1"/>
  <c r="S179" i="1"/>
  <c r="Z164" i="1"/>
  <c r="Z161" i="1"/>
  <c r="X149" i="1"/>
  <c r="V138" i="1"/>
  <c r="X122" i="1"/>
  <c r="V118" i="1"/>
  <c r="T114" i="1"/>
  <c r="T105" i="1"/>
  <c r="X87" i="1"/>
  <c r="R68" i="1"/>
  <c r="Z64" i="1"/>
  <c r="T62" i="1"/>
  <c r="Z58" i="1"/>
  <c r="R56" i="1"/>
  <c r="S56" i="1" s="1"/>
  <c r="Z52" i="1"/>
  <c r="R50" i="1"/>
  <c r="S50" i="1" s="1"/>
  <c r="X46" i="1"/>
  <c r="R40" i="1"/>
  <c r="S40" i="1" s="1"/>
  <c r="V36" i="1"/>
  <c r="Z32" i="1"/>
  <c r="U30" i="1"/>
  <c r="V24" i="1"/>
  <c r="R22" i="1"/>
  <c r="Z18" i="1"/>
  <c r="T16" i="1"/>
  <c r="W16" i="1" s="1"/>
  <c r="U10" i="1"/>
  <c r="U6" i="1"/>
  <c r="X95" i="1"/>
  <c r="V87" i="1"/>
  <c r="T36" i="1"/>
  <c r="X32" i="1"/>
  <c r="T30" i="1"/>
  <c r="S22" i="1"/>
  <c r="X18" i="1"/>
  <c r="R16" i="1"/>
  <c r="S16" i="1" s="1"/>
  <c r="Z12" i="1"/>
  <c r="T10" i="1"/>
  <c r="T6" i="1"/>
  <c r="V171" i="1"/>
  <c r="V122" i="1"/>
  <c r="R201" i="1"/>
  <c r="S201" i="1" s="1"/>
  <c r="T197" i="1"/>
  <c r="T193" i="1"/>
  <c r="Z177" i="1"/>
  <c r="Z173" i="1"/>
  <c r="T171" i="1"/>
  <c r="Z167" i="1"/>
  <c r="V151" i="1"/>
  <c r="X137" i="1"/>
  <c r="V126" i="1"/>
  <c r="T122" i="1"/>
  <c r="T113" i="1"/>
  <c r="T82" i="1"/>
  <c r="Z74" i="1"/>
  <c r="Z70" i="1"/>
  <c r="V67" i="1"/>
  <c r="X42" i="1"/>
  <c r="R36" i="1"/>
  <c r="S36" i="1" s="1"/>
  <c r="V32" i="1"/>
  <c r="R30" i="1"/>
  <c r="S30" i="1" s="1"/>
  <c r="W24" i="1"/>
  <c r="X12" i="1"/>
  <c r="R10" i="1"/>
  <c r="S10" i="1" s="1"/>
  <c r="R6" i="1"/>
  <c r="S6" i="1" s="1"/>
  <c r="S187" i="1"/>
  <c r="X177" i="1"/>
  <c r="T74" i="1"/>
  <c r="T70" i="1"/>
  <c r="Z66" i="1"/>
  <c r="Z48" i="1"/>
  <c r="S46" i="1"/>
  <c r="T42" i="1"/>
  <c r="T32" i="1"/>
  <c r="U26" i="1"/>
  <c r="S24" i="1"/>
  <c r="X20" i="1"/>
  <c r="T18" i="1"/>
  <c r="U12" i="1"/>
  <c r="Z8" i="1"/>
  <c r="R8" i="1"/>
  <c r="S8" i="1" s="1"/>
  <c r="T8" i="1"/>
  <c r="U8" i="1"/>
  <c r="V8" i="1"/>
  <c r="X8" i="1"/>
  <c r="W142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U142" i="1"/>
  <c r="U141" i="1"/>
  <c r="Q141" i="1"/>
  <c r="S141" i="1" s="1"/>
  <c r="Y141" i="1"/>
  <c r="AA141" i="1" s="1"/>
  <c r="Q88" i="1"/>
  <c r="S88" i="1" s="1"/>
  <c r="Y88" i="1"/>
  <c r="V88" i="1"/>
  <c r="U88" i="1"/>
  <c r="U79" i="1"/>
  <c r="R79" i="1"/>
  <c r="Z79" i="1"/>
  <c r="Q79" i="1"/>
  <c r="Y79" i="1"/>
  <c r="U55" i="1"/>
  <c r="T55" i="1"/>
  <c r="W55" i="1" s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S7" i="1" s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W187" i="1" s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W128" i="1" s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X73" i="1"/>
  <c r="X71" i="1"/>
  <c r="X69" i="1"/>
  <c r="S68" i="1"/>
  <c r="X53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W112" i="1" s="1"/>
  <c r="Q100" i="1"/>
  <c r="Y100" i="1"/>
  <c r="U100" i="1"/>
  <c r="Q86" i="1"/>
  <c r="Y86" i="1"/>
  <c r="V86" i="1"/>
  <c r="U86" i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S59" i="1" s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U126" i="1"/>
  <c r="Q122" i="1"/>
  <c r="Y122" i="1"/>
  <c r="AA122" i="1" s="1"/>
  <c r="U122" i="1"/>
  <c r="Q118" i="1"/>
  <c r="Y118" i="1"/>
  <c r="AA118" i="1" s="1"/>
  <c r="U118" i="1"/>
  <c r="W118" i="1" s="1"/>
  <c r="Q114" i="1"/>
  <c r="Y114" i="1"/>
  <c r="AA114" i="1" s="1"/>
  <c r="U114" i="1"/>
  <c r="Q110" i="1"/>
  <c r="Y110" i="1"/>
  <c r="U110" i="1"/>
  <c r="Q106" i="1"/>
  <c r="Y106" i="1"/>
  <c r="AA106" i="1" s="1"/>
  <c r="U106" i="1"/>
  <c r="Q102" i="1"/>
  <c r="Y102" i="1"/>
  <c r="AA102" i="1" s="1"/>
  <c r="U102" i="1"/>
  <c r="Q98" i="1"/>
  <c r="Y98" i="1"/>
  <c r="AA98" i="1" s="1"/>
  <c r="U98" i="1"/>
  <c r="Q94" i="1"/>
  <c r="Y94" i="1"/>
  <c r="AA94" i="1" s="1"/>
  <c r="U94" i="1"/>
  <c r="Q90" i="1"/>
  <c r="Y90" i="1"/>
  <c r="AA90" i="1" s="1"/>
  <c r="U90" i="1"/>
  <c r="U85" i="1"/>
  <c r="R85" i="1"/>
  <c r="Z85" i="1"/>
  <c r="Q85" i="1"/>
  <c r="Y85" i="1"/>
  <c r="Q78" i="1"/>
  <c r="Y78" i="1"/>
  <c r="V78" i="1"/>
  <c r="U78" i="1"/>
  <c r="W78" i="1" s="1"/>
  <c r="U61" i="1"/>
  <c r="T61" i="1"/>
  <c r="R61" i="1"/>
  <c r="Z61" i="1"/>
  <c r="Q61" i="1"/>
  <c r="Y61" i="1"/>
  <c r="AA61" i="1" s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X180" i="1"/>
  <c r="X178" i="1"/>
  <c r="AA126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W182" i="1" s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W144" i="1" s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Y87" i="1"/>
  <c r="Q80" i="1"/>
  <c r="Y80" i="1"/>
  <c r="AA80" i="1" s="1"/>
  <c r="V80" i="1"/>
  <c r="U80" i="1"/>
  <c r="U63" i="1"/>
  <c r="T63" i="1"/>
  <c r="R63" i="1"/>
  <c r="Z63" i="1"/>
  <c r="Q63" i="1"/>
  <c r="Y63" i="1"/>
  <c r="AA63" i="1" s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10" i="1"/>
  <c r="R202" i="1"/>
  <c r="R192" i="1"/>
  <c r="Z190" i="1"/>
  <c r="Z188" i="1"/>
  <c r="R186" i="1"/>
  <c r="T168" i="1"/>
  <c r="V167" i="1"/>
  <c r="T159" i="1"/>
  <c r="W159" i="1" s="1"/>
  <c r="V144" i="1"/>
  <c r="T143" i="1"/>
  <c r="W143" i="1" s="1"/>
  <c r="T202" i="1"/>
  <c r="X201" i="1"/>
  <c r="T198" i="1"/>
  <c r="W198" i="1" s="1"/>
  <c r="X197" i="1"/>
  <c r="X193" i="1"/>
  <c r="T190" i="1"/>
  <c r="T186" i="1"/>
  <c r="X185" i="1"/>
  <c r="T184" i="1"/>
  <c r="X183" i="1"/>
  <c r="AA183" i="1" s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W154" i="1" s="1"/>
  <c r="R152" i="1"/>
  <c r="R151" i="1"/>
  <c r="X144" i="1"/>
  <c r="X143" i="1"/>
  <c r="AA143" i="1" s="1"/>
  <c r="V141" i="1"/>
  <c r="W141" i="1" s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V83" i="1"/>
  <c r="X81" i="1"/>
  <c r="R78" i="1"/>
  <c r="V61" i="1"/>
  <c r="X59" i="1"/>
  <c r="S58" i="1"/>
  <c r="X29" i="1"/>
  <c r="X13" i="1"/>
  <c r="Q174" i="1"/>
  <c r="Y174" i="1"/>
  <c r="U174" i="1"/>
  <c r="Q166" i="1"/>
  <c r="S166" i="1" s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W130" i="1"/>
  <c r="AA127" i="1"/>
  <c r="W126" i="1"/>
  <c r="AA123" i="1"/>
  <c r="W122" i="1"/>
  <c r="AA115" i="1"/>
  <c r="W114" i="1"/>
  <c r="AA111" i="1"/>
  <c r="W110" i="1"/>
  <c r="AA107" i="1"/>
  <c r="W106" i="1"/>
  <c r="AA103" i="1"/>
  <c r="W102" i="1"/>
  <c r="AA99" i="1"/>
  <c r="W98" i="1"/>
  <c r="W94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AA168" i="1" s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AA78" i="1"/>
  <c r="V65" i="1"/>
  <c r="S62" i="1"/>
  <c r="V49" i="1"/>
  <c r="X47" i="1"/>
  <c r="X45" i="1"/>
  <c r="X43" i="1"/>
  <c r="X41" i="1"/>
  <c r="X39" i="1"/>
  <c r="X37" i="1"/>
  <c r="X35" i="1"/>
  <c r="X33" i="1"/>
  <c r="X17" i="1"/>
  <c r="U76" i="1"/>
  <c r="U74" i="1"/>
  <c r="U72" i="1"/>
  <c r="U70" i="1"/>
  <c r="U68" i="1"/>
  <c r="W68" i="1" s="1"/>
  <c r="U66" i="1"/>
  <c r="W66" i="1" s="1"/>
  <c r="U64" i="1"/>
  <c r="U62" i="1"/>
  <c r="U60" i="1"/>
  <c r="W60" i="1" s="1"/>
  <c r="U58" i="1"/>
  <c r="W58" i="1" s="1"/>
  <c r="U56" i="1"/>
  <c r="W56" i="1" s="1"/>
  <c r="U54" i="1"/>
  <c r="W54" i="1" s="1"/>
  <c r="U52" i="1"/>
  <c r="W52" i="1" s="1"/>
  <c r="U50" i="1"/>
  <c r="W50" i="1" s="1"/>
  <c r="U48" i="1"/>
  <c r="W48" i="1" s="1"/>
  <c r="U46" i="1"/>
  <c r="W46" i="1" s="1"/>
  <c r="U44" i="1"/>
  <c r="W44" i="1" s="1"/>
  <c r="U42" i="1"/>
  <c r="U40" i="1"/>
  <c r="W40" i="1" s="1"/>
  <c r="U38" i="1"/>
  <c r="W38" i="1" s="1"/>
  <c r="U36" i="1"/>
  <c r="U34" i="1"/>
  <c r="W34" i="1" s="1"/>
  <c r="V76" i="1"/>
  <c r="V74" i="1"/>
  <c r="V72" i="1"/>
  <c r="V70" i="1"/>
  <c r="Y76" i="1"/>
  <c r="AA76" i="1" s="1"/>
  <c r="Y74" i="1"/>
  <c r="AA74" i="1" s="1"/>
  <c r="Y72" i="1"/>
  <c r="AA72" i="1" s="1"/>
  <c r="Y70" i="1"/>
  <c r="AA70" i="1" s="1"/>
  <c r="Y68" i="1"/>
  <c r="Y66" i="1"/>
  <c r="Y64" i="1"/>
  <c r="Y62" i="1"/>
  <c r="Y60" i="1"/>
  <c r="Y58" i="1"/>
  <c r="AA58" i="1" s="1"/>
  <c r="Y56" i="1"/>
  <c r="AA56" i="1" s="1"/>
  <c r="Y54" i="1"/>
  <c r="AA54" i="1" s="1"/>
  <c r="Y52" i="1"/>
  <c r="Y50" i="1"/>
  <c r="AA50" i="1" s="1"/>
  <c r="Y48" i="1"/>
  <c r="AA48" i="1" s="1"/>
  <c r="Y46" i="1"/>
  <c r="AA46" i="1" s="1"/>
  <c r="Y44" i="1"/>
  <c r="AA44" i="1" s="1"/>
  <c r="Y42" i="1"/>
  <c r="Y40" i="1"/>
  <c r="AA40" i="1" s="1"/>
  <c r="Y38" i="1"/>
  <c r="AA38" i="1" s="1"/>
  <c r="Y36" i="1"/>
  <c r="Y34" i="1"/>
  <c r="AA34" i="1" s="1"/>
  <c r="Y32" i="1"/>
  <c r="Y30" i="1"/>
  <c r="Y28" i="1"/>
  <c r="Y26" i="1"/>
  <c r="AA26" i="1" s="1"/>
  <c r="Y24" i="1"/>
  <c r="Y22" i="1"/>
  <c r="AA22" i="1" s="1"/>
  <c r="Y20" i="1"/>
  <c r="AA20" i="1" s="1"/>
  <c r="Y18" i="1"/>
  <c r="Y16" i="1"/>
  <c r="Y14" i="1"/>
  <c r="AA14" i="1" s="1"/>
  <c r="Y12" i="1"/>
  <c r="Y10" i="1"/>
  <c r="AA10" i="1" s="1"/>
  <c r="Y8" i="1"/>
  <c r="AA8" i="1" s="1"/>
  <c r="Y6" i="1"/>
  <c r="B2" i="5"/>
  <c r="AA91" i="1" l="1"/>
  <c r="W90" i="1"/>
  <c r="W89" i="1"/>
  <c r="W88" i="1"/>
  <c r="W87" i="1"/>
  <c r="AA87" i="1"/>
  <c r="S87" i="1"/>
  <c r="AA86" i="1"/>
  <c r="S86" i="1"/>
  <c r="W85" i="1"/>
  <c r="S85" i="1"/>
  <c r="W84" i="1"/>
  <c r="AA84" i="1"/>
  <c r="AA83" i="1"/>
  <c r="W82" i="1"/>
  <c r="S81" i="1"/>
  <c r="S80" i="1"/>
  <c r="AA77" i="1"/>
  <c r="AA75" i="1"/>
  <c r="AA73" i="1"/>
  <c r="W72" i="1"/>
  <c r="AA71" i="1"/>
  <c r="W70" i="1"/>
  <c r="AA69" i="1"/>
  <c r="AA68" i="1"/>
  <c r="S67" i="1"/>
  <c r="AA67" i="1"/>
  <c r="AA66" i="1"/>
  <c r="AA65" i="1"/>
  <c r="W64" i="1"/>
  <c r="AA64" i="1"/>
  <c r="AA52" i="1"/>
  <c r="W62" i="1"/>
  <c r="AA62" i="1"/>
  <c r="S61" i="1"/>
  <c r="AA60" i="1"/>
  <c r="S57" i="1"/>
  <c r="AA55" i="1"/>
  <c r="AA24" i="1"/>
  <c r="AA53" i="1"/>
  <c r="AA51" i="1"/>
  <c r="AA49" i="1"/>
  <c r="S49" i="1"/>
  <c r="AA43" i="1"/>
  <c r="W42" i="1"/>
  <c r="AA42" i="1"/>
  <c r="W41" i="1"/>
  <c r="AA39" i="1"/>
  <c r="W36" i="1"/>
  <c r="AA36" i="1"/>
  <c r="S35" i="1"/>
  <c r="AA32" i="1"/>
  <c r="AA30" i="1"/>
  <c r="AA28" i="1"/>
  <c r="AA25" i="1"/>
  <c r="AA23" i="1"/>
  <c r="W22" i="1"/>
  <c r="AA19" i="1"/>
  <c r="W18" i="1"/>
  <c r="AA18" i="1"/>
  <c r="AA16" i="1"/>
  <c r="AA15" i="1"/>
  <c r="S15" i="1"/>
  <c r="W14" i="1"/>
  <c r="S13" i="1"/>
  <c r="AA12" i="1"/>
  <c r="W11" i="1"/>
  <c r="W10" i="1"/>
  <c r="AA7" i="1"/>
  <c r="AA6" i="1"/>
  <c r="S93" i="1"/>
  <c r="S109" i="1"/>
  <c r="S125" i="1"/>
  <c r="AA35" i="1"/>
  <c r="W33" i="1"/>
  <c r="AA37" i="1"/>
  <c r="S108" i="1"/>
  <c r="S100" i="1"/>
  <c r="W174" i="1"/>
  <c r="W26" i="1"/>
  <c r="W190" i="1"/>
  <c r="W192" i="1"/>
  <c r="W57" i="1"/>
  <c r="AA132" i="1"/>
  <c r="W103" i="1"/>
  <c r="AA128" i="1"/>
  <c r="W156" i="1"/>
  <c r="W61" i="1"/>
  <c r="S137" i="1"/>
  <c r="S154" i="1"/>
  <c r="AA176" i="1"/>
  <c r="W30" i="1"/>
  <c r="AA82" i="1"/>
  <c r="S186" i="1"/>
  <c r="S202" i="1"/>
  <c r="W32" i="1"/>
  <c r="AA45" i="1"/>
  <c r="AA47" i="1"/>
  <c r="W138" i="1"/>
  <c r="AA159" i="1"/>
  <c r="AA31" i="1"/>
  <c r="W80" i="1"/>
  <c r="AA174" i="1"/>
  <c r="W200" i="1"/>
  <c r="AA182" i="1"/>
  <c r="S23" i="1"/>
  <c r="AA79" i="1"/>
  <c r="S69" i="1"/>
  <c r="S77" i="1"/>
  <c r="W111" i="1"/>
  <c r="AA192" i="1"/>
  <c r="W86" i="1"/>
  <c r="AA109" i="1"/>
  <c r="W25" i="1"/>
  <c r="AA21" i="1"/>
  <c r="S79" i="1"/>
  <c r="W74" i="1"/>
  <c r="AA186" i="1"/>
  <c r="S43" i="1"/>
  <c r="W49" i="1"/>
  <c r="W76" i="1"/>
  <c r="S33" i="1"/>
  <c r="W39" i="1"/>
  <c r="AA29" i="1"/>
  <c r="W180" i="1"/>
  <c r="W6" i="1"/>
  <c r="AA59" i="1"/>
  <c r="W184" i="1"/>
  <c r="AA11" i="1"/>
  <c r="W95" i="1"/>
  <c r="W119" i="1"/>
  <c r="AA85" i="1"/>
  <c r="AA202" i="1"/>
  <c r="W27" i="1"/>
  <c r="W100" i="1"/>
  <c r="W92" i="1"/>
  <c r="W28" i="1"/>
  <c r="W12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S4" i="1" l="1"/>
  <c r="D4" i="4" s="1"/>
  <c r="W4" i="1"/>
  <c r="AA4" i="1"/>
  <c r="I6" i="4"/>
  <c r="D5" i="4"/>
  <c r="I4" i="4"/>
  <c r="E6" i="4"/>
  <c r="D6" i="4"/>
  <c r="I5" i="4"/>
  <c r="H4" i="4"/>
  <c r="H5" i="4"/>
  <c r="E4" i="7"/>
  <c r="H6" i="4"/>
  <c r="F4" i="7"/>
  <c r="B8" i="4"/>
  <c r="G4" i="7" s="1"/>
  <c r="E4" i="4" l="1"/>
  <c r="F4" i="4" s="1"/>
  <c r="E5" i="4"/>
  <c r="F5" i="4" s="1"/>
  <c r="J5" i="4"/>
  <c r="J4" i="4"/>
  <c r="J6" i="4"/>
  <c r="F6" i="4"/>
  <c r="I8" i="4"/>
  <c r="D8" i="4"/>
  <c r="H8" i="4"/>
  <c r="E8" i="4" l="1"/>
  <c r="F8" i="4" s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<sst xmlns="http://schemas.openxmlformats.org/spreadsheetml/2006/main" count="1750" uniqueCount="191">
  <si>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</si>
  <si>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</si>
  <si>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</si>
  <si>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</si>
  <si>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</si>
  <si>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</si>
  <si>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</si>
  <si>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</si>
  <si>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</si>
  <si>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</si>
  <si>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</si>
  <si>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</si>
  <si>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</si>
  <si>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</si>
  <si>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</si>
  <si>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</si>
  <si>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</si>
  <si>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</si>
  <si>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</si>
  <si>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</si>
  <si>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</si>
  <si>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</si>
  <si>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</si>
  <si>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</si>
  <si>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</si>
  <si>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</si>
  <si>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</si>
  <si>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</si>
  <si>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</si>
  <si>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</si>
  <si>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</si>
  <si>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</si>
  <si>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</si>
  <si>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</si>
  <si>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</si>
  <si>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</si>
  <si>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</si>
  <si>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</si>
  <si>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</si>
  <si>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</si>
  <si>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</si>
  <si>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</si>
  <si>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</si>
  <si>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</si>
  <si>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</si>
  <si>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</si>
  <si>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</si>
  <si>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</si>
  <si>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</si>
  <si>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</si>
  <si>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</si>
  <si>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</si>
  <si>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</si>
  <si>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</si>
  <si>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</si>
  <si>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</si>
  <si>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</si>
  <si>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</si>
  <si>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</si>
  <si>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</si>
  <si>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</si>
  <si>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</si>
  <si>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</si>
  <si>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</si>
  <si>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</si>
  <si>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</si>
  <si>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</si>
  <si>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</si>
  <si>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</si>
  <si>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</si>
  <si>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</si>
  <si>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</si>
  <si>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</si>
  <si>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</si>
  <si>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</si>
  <si>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</si>
  <si>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</si>
  <si>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</si>
  <si>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</si>
  <si>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</si>
  <si>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</si>
  <si>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</si>
  <si>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</si>
  <si>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</si>
  <si>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</si>
  <si>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</si>
  <si>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</si>
  <si>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</si>
  <si>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</si>
  <si>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</si>
  <si>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</si>
  <si>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</si>
  <si>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</si>
  <si>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</si>
  <si>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</si>
  <si>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</si>
  <si>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</si>
  <si>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</si>
  <si>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</si>
  <si>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</si>
  <si>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</si>
  <si>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</si>
  <si>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</si>
  <si>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</si>
  <si>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</si>
  <si>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</si>
  <si>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</si>
  <si>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</si>
  <si>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</si>
  <si>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</si>
  <si>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</si>
  <si>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</si>
  <si>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</si>
  <si>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</si>
  <si>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</si>
  <si>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</si>
  <si>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</si>
  <si>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</si>
  <si>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</si>
  <si>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</si>
  <si>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</si>
  <si>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</si>
  <si>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</si>
  <si>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</si>
  <si>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</si>
  <si>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</si>
  <si>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</si>
  <si>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</si>
  <si>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</si>
  <si>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</si>
  <si>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Schenki32</t>
  </si>
  <si>
    <t>Mühle 1</t>
  </si>
  <si>
    <t>Mühle 2</t>
  </si>
  <si>
    <t>Landwirt</t>
  </si>
  <si>
    <t>Hühnerstall</t>
  </si>
  <si>
    <t>Schmiede</t>
  </si>
  <si>
    <t>Imker</t>
  </si>
  <si>
    <t>Schlachter / Metzger</t>
  </si>
  <si>
    <t>Gemüsebauer</t>
  </si>
  <si>
    <t>Bäcker</t>
  </si>
  <si>
    <t>Stadtverwaltung</t>
  </si>
  <si>
    <t>2 Statuen Stadtverwaltung Krieger</t>
  </si>
  <si>
    <t>2 Statuen Circus Maximus Pferde</t>
  </si>
  <si>
    <t>Circus Maximus</t>
  </si>
  <si>
    <t>Tempel des Jupiter, + Statuen</t>
  </si>
  <si>
    <t>Tempel des Pluto</t>
  </si>
  <si>
    <t>Wunschbrunnen</t>
  </si>
  <si>
    <t>Wasserspeicher</t>
  </si>
  <si>
    <t>Aquädukt</t>
  </si>
  <si>
    <t>Badehaus</t>
  </si>
  <si>
    <t>Bank</t>
  </si>
  <si>
    <t>Restaurant</t>
  </si>
  <si>
    <t>Marktplatz + Brunnen</t>
  </si>
  <si>
    <t>Stadtcafe, Konditor</t>
  </si>
  <si>
    <t>Wohnhaus + Pferdestall</t>
  </si>
  <si>
    <t>Triumpfbogen</t>
  </si>
  <si>
    <t>Amphietheater</t>
  </si>
  <si>
    <t>Kolusseum</t>
  </si>
  <si>
    <t>Infoplattform</t>
  </si>
  <si>
    <t>Fischer</t>
  </si>
  <si>
    <t>Leuchtturm</t>
  </si>
  <si>
    <t>kleiner Tempel</t>
  </si>
  <si>
    <t>Wohnhaus Imker</t>
  </si>
  <si>
    <t>Große Statue des Jupiter</t>
  </si>
  <si>
    <t>Porto Romana</t>
  </si>
  <si>
    <t>https://forum.blockminers.de/thread-2512.html</t>
  </si>
  <si>
    <t>Große Statue des Neptun</t>
  </si>
  <si>
    <t>Wohnhaus m. Strand</t>
  </si>
  <si>
    <t>Gladiatorenheim</t>
  </si>
  <si>
    <t>Brunnen m. Statue</t>
  </si>
  <si>
    <t>Weinhändler</t>
  </si>
  <si>
    <t>Schiffsbeladestation</t>
  </si>
  <si>
    <t>Schiffe / Galeeren</t>
  </si>
  <si>
    <t>Tempel, Circus Maximus, Colosseum</t>
  </si>
  <si>
    <t>Antrag auf Megacity inkl. Metropole</t>
  </si>
  <si>
    <t>Reitschule</t>
  </si>
  <si>
    <t>Eiscafe/Pizzeria</t>
  </si>
  <si>
    <t>Schweinezucht</t>
  </si>
  <si>
    <t>Bio-Bauer</t>
  </si>
  <si>
    <t>Korbmacherei</t>
  </si>
  <si>
    <t>Militärlager</t>
  </si>
  <si>
    <t>Mine</t>
  </si>
  <si>
    <t>Pantheon</t>
  </si>
  <si>
    <t>Tempel der Vesta</t>
  </si>
  <si>
    <t>Bibliothek</t>
  </si>
  <si>
    <t>Schule</t>
  </si>
  <si>
    <t>Gladiatorenschule</t>
  </si>
  <si>
    <t>Sägewerk / Holzfäller</t>
  </si>
  <si>
    <t>Vulkan mit Höhle</t>
  </si>
  <si>
    <t>Friedhof</t>
  </si>
  <si>
    <t>Aquädukt, Kanalisation, Getreide-Felder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</si>
</sst>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18" sqref="B18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s="15" customFormat="1" ht="16.5" thickTop="1" thickBot="1" x14ac:dyDescent="0.3">
      <c r="A1" s="16"/>
      <c r="B1" s="16"/>
    </row>
    <row r="2" spans="1:2" s="15" customFormat="1" ht="30" thickTop="1" thickBot="1" x14ac:dyDescent="0.5">
      <c r="A2" s="16"/>
      <c r="B2" s="26" t="str">
        <f>CONCATENATE("Stadtantrag",IF(B8="","",CONCATENATE(" für ",B8)))</f>
        <v>Stadtantrag für Porto Romana</v>
      </c>
    </row>
    <row r="3" spans="1:2" s="15" customFormat="1" ht="16.5" thickTop="1" thickBot="1" x14ac:dyDescent="0.3">
      <c r="A3" s="16"/>
      <c r="B3" s="16" t="str">
        <f>IF(AND(ISNUMBER(B11),ISNUMBER(B12)),CONCATENATE("/tppos ",B11," 100 ",B12),"")</f>
        <v>/tppos 3837 100 8242</v>
      </c>
    </row>
    <row r="4" spans="1:2" s="15" customFormat="1" ht="16.5" thickTop="1" thickBot="1" x14ac:dyDescent="0.3">
      <c r="A4" s="16"/>
      <c r="B4" s="16"/>
    </row>
    <row r="5" spans="1:2" s="15" customFormat="1" ht="16.5" thickTop="1" thickBot="1" x14ac:dyDescent="0.3">
      <c r="A5" s="16"/>
      <c r="B5" s="16" t="s">
        <v>119</v>
      </c>
    </row>
    <row r="6" spans="1:2" s="15" customFormat="1" ht="16.5" thickTop="1" thickBot="1" x14ac:dyDescent="0.3">
      <c r="A6" s="16"/>
      <c r="B6" s="16" t="s">
        <v>120</v>
      </c>
    </row>
    <row r="7" spans="1:2" s="15" customFormat="1" ht="16.5" thickTop="1" thickBot="1" x14ac:dyDescent="0.3">
      <c r="A7" s="16"/>
      <c r="B7" s="16"/>
    </row>
    <row r="8" spans="1:2" ht="16.5" thickTop="1" thickBot="1" x14ac:dyDescent="0.3">
      <c r="A8" s="1" t="s">
        <v>9</v>
      </c>
      <c r="B8" s="42" t="s">
        <v>164</v>
      </c>
    </row>
    <row r="9" spans="1:2" ht="16.5" thickTop="1" thickBot="1" x14ac:dyDescent="0.3">
      <c r="A9" s="1" t="s">
        <v>10</v>
      </c>
      <c r="B9" s="42" t="s">
        <v>130</v>
      </c>
    </row>
    <row r="10" spans="1:2" ht="16.5" thickTop="1" thickBot="1" x14ac:dyDescent="0.3">
      <c r="A10" s="1" t="s">
        <v>11</v>
      </c>
      <c r="B10" s="42" t="s">
        <v>165</v>
      </c>
    </row>
    <row r="11" spans="1:2" ht="16.5" thickTop="1" thickBot="1" x14ac:dyDescent="0.3">
      <c r="A11" s="1" t="s">
        <v>12</v>
      </c>
      <c r="B11" s="43">
        <v>3837</v>
      </c>
    </row>
    <row r="12" spans="1:2" ht="16.5" thickTop="1" thickBot="1" x14ac:dyDescent="0.3">
      <c r="A12" s="1" t="s">
        <v>13</v>
      </c>
      <c r="B12" s="43">
        <v>8242</v>
      </c>
    </row>
    <row r="13" spans="1:2" ht="16.5" thickTop="1" thickBot="1" x14ac:dyDescent="0.3">
      <c r="A13" s="1" t="s">
        <v>14</v>
      </c>
      <c r="B13" s="42" t="s">
        <v>174</v>
      </c>
    </row>
    <row r="14" spans="1:2" ht="16.5" thickTop="1" thickBot="1" x14ac:dyDescent="0.3"/>
    <row r="15" spans="1:2" ht="16.5" thickTop="1" thickBot="1" x14ac:dyDescent="0.3">
      <c r="A15" s="16"/>
      <c r="B15" s="3" t="s">
        <v>128</v>
      </c>
    </row>
    <row r="16" spans="1:2" ht="16.5" thickTop="1" thickBot="1" x14ac:dyDescent="0.3">
      <c r="A16" s="16" t="s">
        <v>123</v>
      </c>
      <c r="B16" s="42" t="s">
        <v>190</v>
      </c>
    </row>
    <row r="17" spans="1:3" ht="16.5" thickTop="1" thickBot="1" x14ac:dyDescent="0.3">
      <c r="A17" s="16" t="s">
        <v>74</v>
      </c>
      <c r="B17" s="43" t="s">
        <v>173</v>
      </c>
      <c r="C17" s="38"/>
    </row>
    <row r="18" spans="1:3" ht="16.5" thickTop="1" thickBot="1" x14ac:dyDescent="0.3">
      <c r="C18" s="38"/>
    </row>
    <row r="19" spans="1:3" ht="16.5" thickTop="1" thickBot="1" x14ac:dyDescent="0.3">
      <c r="A19" s="16"/>
      <c r="B19" s="3" t="s">
        <v>129</v>
      </c>
    </row>
    <row r="20" spans="1:3" ht="16.5" thickTop="1" thickBot="1" x14ac:dyDescent="0.3">
      <c r="A20" s="16" t="s">
        <v>123</v>
      </c>
      <c r="B20" s="42" t="s">
        <v>190</v>
      </c>
      <c r="C20" s="38"/>
    </row>
    <row r="21" spans="1:3" ht="16.5" thickTop="1" thickBot="1" x14ac:dyDescent="0.3">
      <c r="A21" s="16" t="s">
        <v>74</v>
      </c>
      <c r="B21" s="43" t="s">
        <v>173</v>
      </c>
      <c r="C21" s="38"/>
    </row>
    <row r="22" spans="1:3" ht="15.75" thickTop="1" x14ac:dyDescent="0.25"/>
    <row r="23" spans="1:3" ht="15.75" thickBot="1" x14ac:dyDescent="0.3"/>
    <row r="24" spans="1:3" ht="16.5" thickTop="1" thickBot="1" x14ac:dyDescent="0.3">
      <c r="A24" s="16"/>
      <c r="B24" s="3" t="s">
        <v>89</v>
      </c>
    </row>
    <row r="25" spans="1:3" ht="16.5" thickTop="1" thickBot="1" x14ac:dyDescent="0.3">
      <c r="A25" s="16" t="s">
        <v>90</v>
      </c>
      <c r="B25" s="42"/>
    </row>
    <row r="26" spans="1:3" ht="16.5" thickTop="1" thickBot="1" x14ac:dyDescent="0.3">
      <c r="A26" s="16" t="s">
        <v>121</v>
      </c>
      <c r="B26" s="44"/>
      <c r="C26" s="38" t="s">
        <v>122</v>
      </c>
    </row>
    <row r="27" spans="1:3" ht="15.75" thickTop="1" x14ac:dyDescent="0.25">
      <c r="A27" s="15"/>
    </row>
    <row r="28" spans="1:3" x14ac:dyDescent="0.25">
      <c r="B28" s="47" t="s">
        <v>125</v>
      </c>
    </row>
    <row r="29" spans="1:3" x14ac:dyDescent="0.25">
      <c r="B29" s="47" t="s">
        <v>124</v>
      </c>
    </row>
    <row r="30" spans="1:3" x14ac:dyDescent="0.25">
      <c r="B30" s="47" t="s">
        <v>126</v>
      </c>
    </row>
    <row r="31" spans="1:3" x14ac:dyDescent="0.25">
      <c r="B31" s="48" t="s">
        <v>127</v>
      </c>
    </row>
  </sheetData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abSelected="1" topLeftCell="A75" workbookViewId="0">
      <selection activeCell="B94" sqref="B94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1</v>
      </c>
      <c r="C4" s="45" t="s">
        <v>131</v>
      </c>
      <c r="D4" s="46" t="s">
        <v>8</v>
      </c>
      <c r="E4" s="45" t="s">
        <v>93</v>
      </c>
      <c r="F4" s="45" t="s">
        <v>57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G</v>
      </c>
      <c r="Q4" s="20">
        <f>IF(P4="","",IF(E4="","",VLOOKUP(E4,Bewertungsoptionen!$A$13:$B$22,2,FALSE)))</f>
        <v>3</v>
      </c>
      <c r="R4" s="20">
        <f>IF(P4="","",IF(F4="","",VLOOKUP(F4,Bewertungsoptionen!$A$26:$B$30,2,FALSE)))</f>
        <v>1</v>
      </c>
      <c r="S4" s="21">
        <f>SUM(Q4:R4)</f>
        <v>4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 x14ac:dyDescent="0.3">
      <c r="A5" s="4">
        <f>A4+1</f>
        <v>2</v>
      </c>
      <c r="B5" s="45" t="s">
        <v>1</v>
      </c>
      <c r="C5" s="45" t="s">
        <v>132</v>
      </c>
      <c r="D5" s="46" t="s">
        <v>8</v>
      </c>
      <c r="E5" s="45" t="s">
        <v>93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44</v>
      </c>
      <c r="O5" s="46" t="s">
        <v>8</v>
      </c>
      <c r="P5" s="20" t="str">
        <f>IF(B5="","",VLOOKUP(B5,Bewertungsoptionen!$A$4:$B$7,2,FALSE))</f>
        <v>G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1</v>
      </c>
      <c r="S5" s="21">
        <f t="shared" ref="S5:S68" si="0">SUM(Q5:R5)</f>
        <v>4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2</v>
      </c>
      <c r="AA5" s="21">
        <f t="shared" ref="AA5:AA68" si="2">SUM(X5:Z5)</f>
        <v>5</v>
      </c>
      <c r="AB5" s="15"/>
    </row>
    <row r="6" spans="1:28" thickTop="1" thickBot="1" x14ac:dyDescent="0.3">
      <c r="A6" s="4">
        <f t="shared" ref="A6:A69" si="3">A5+1</f>
        <v>3</v>
      </c>
      <c r="B6" s="45" t="s">
        <v>1</v>
      </c>
      <c r="C6" s="45" t="s">
        <v>133</v>
      </c>
      <c r="D6" s="46" t="s">
        <v>8</v>
      </c>
      <c r="E6" s="45" t="s">
        <v>93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G</v>
      </c>
      <c r="Q6" s="20">
        <f>IF(P6="","",IF(E6="","",VLOOKUP(E6,Bewertungsoptionen!$A$13:$B$22,2,FALSE)))</f>
        <v>3</v>
      </c>
      <c r="R6" s="20">
        <f>IF(P6="","",IF(F6="","",VLOOKUP(F6,Bewertungsoptionen!$A$26:$B$30,2,FALSE)))</f>
        <v>1</v>
      </c>
      <c r="S6" s="21">
        <f t="shared" si="0"/>
        <v>4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 x14ac:dyDescent="0.3">
      <c r="A7" s="4">
        <f t="shared" si="3"/>
        <v>4</v>
      </c>
      <c r="B7" s="45" t="s">
        <v>34</v>
      </c>
      <c r="C7" s="45" t="s">
        <v>134</v>
      </c>
      <c r="D7" s="46" t="s">
        <v>8</v>
      </c>
      <c r="E7" s="45"/>
      <c r="F7" s="45"/>
      <c r="G7" s="46"/>
      <c r="H7" s="45"/>
      <c r="I7" s="45"/>
      <c r="J7" s="45"/>
      <c r="K7" s="46"/>
      <c r="L7" s="45"/>
      <c r="M7" s="45" t="s">
        <v>39</v>
      </c>
      <c r="N7" s="45" t="s">
        <v>43</v>
      </c>
      <c r="O7" s="46" t="s">
        <v>8</v>
      </c>
      <c r="P7" s="20" t="str">
        <f>IF(B7="","",VLOOKUP(B7,Bewertungsoptionen!$A$4:$B$7,2,FALSE))</f>
        <v>D</v>
      </c>
      <c r="Q7" s="20" t="str">
        <f>IF(P7="","",IF(E7="","",VLOOKUP(E7,Bewertungsoptionen!$A$13:$B$22,2,FALSE)))</f>
        <v/>
      </c>
      <c r="R7" s="20" t="str">
        <f>IF(P7="","",IF(F7="","",VLOOKUP(F7,Bewertungsoptionen!$A$26:$B$30,2,FALSE)))</f>
        <v/>
      </c>
      <c r="S7" s="21">
        <f t="shared" si="0"/>
        <v>0</v>
      </c>
      <c r="T7" s="20" t="str">
        <f>IF(P7="","",IF(H7="","",VLOOKUP(H7,Bewertungsoptionen!$A$36:$B$38,2,FALSE)))</f>
        <v/>
      </c>
      <c r="U7" s="20" t="str">
        <f>IF(P7="","",IF(I7="","",VLOOKUP(I7,Bewertungsoptionen!$A$42:$B$44,2,FALSE)))</f>
        <v/>
      </c>
      <c r="V7" s="20" t="str">
        <f>IF(P7="","",IF(J7="","",VLOOKUP(J7,Bewertungsoptionen!$A$48:$B$50,2,FALSE)))</f>
        <v/>
      </c>
      <c r="W7" s="21">
        <f t="shared" si="1"/>
        <v>0</v>
      </c>
      <c r="X7" s="20" t="str">
        <f>IF(P7="","",IF(L7="","",VLOOKUP(L7,Bewertungsoptionen!$A$56:$B$57,2,FALSE)))</f>
        <v/>
      </c>
      <c r="Y7" s="20">
        <f>IF(P7="","",IF(M7="","",VLOOKUP(M7,Bewertungsoptionen!$A$61:$B$64,2,FALSE)))</f>
        <v>0</v>
      </c>
      <c r="Z7" s="20">
        <f>IF(P7="","",IF(N7="","",VLOOKUP(N7,Bewertungsoptionen!$A$68:$B$71,2,FALSE)))</f>
        <v>1</v>
      </c>
      <c r="AA7" s="21">
        <f t="shared" si="2"/>
        <v>1</v>
      </c>
      <c r="AB7" s="15"/>
    </row>
    <row r="8" spans="1:28" thickTop="1" thickBot="1" x14ac:dyDescent="0.3">
      <c r="A8" s="4">
        <f t="shared" si="3"/>
        <v>5</v>
      </c>
      <c r="B8" s="45" t="s">
        <v>1</v>
      </c>
      <c r="C8" s="45" t="s">
        <v>135</v>
      </c>
      <c r="D8" s="46" t="s">
        <v>8</v>
      </c>
      <c r="E8" s="45" t="s">
        <v>93</v>
      </c>
      <c r="F8" s="45" t="s">
        <v>57</v>
      </c>
      <c r="G8" s="46"/>
      <c r="H8" s="45" t="s">
        <v>27</v>
      </c>
      <c r="I8" s="45" t="s">
        <v>30</v>
      </c>
      <c r="J8" s="45" t="s">
        <v>33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G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1</v>
      </c>
      <c r="S8" s="21">
        <f t="shared" si="0"/>
        <v>4</v>
      </c>
      <c r="T8" s="20">
        <f>IF(P8="","",IF(H8="","",VLOOKUP(H8,Bewertungsoptionen!$A$36:$B$38,2,FALSE)))</f>
        <v>1</v>
      </c>
      <c r="U8" s="20">
        <f>IF(P8="","",IF(I8="","",VLOOKUP(I8,Bewertungsoptionen!$A$42:$B$44,2,FALSE)))</f>
        <v>1</v>
      </c>
      <c r="V8" s="20">
        <f>IF(P8="","",IF(J8="","",VLOOKUP(J8,Bewertungsoptionen!$A$48:$B$50,2,FALSE)))</f>
        <v>1</v>
      </c>
      <c r="W8" s="21">
        <f t="shared" si="1"/>
        <v>3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 x14ac:dyDescent="0.3">
      <c r="A9" s="4">
        <f t="shared" si="3"/>
        <v>6</v>
      </c>
      <c r="B9" s="45" t="s">
        <v>3</v>
      </c>
      <c r="C9" s="45" t="s">
        <v>3</v>
      </c>
      <c r="D9" s="46" t="s">
        <v>8</v>
      </c>
      <c r="E9" s="45" t="s">
        <v>92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45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0</v>
      </c>
      <c r="S9" s="21">
        <f t="shared" si="0"/>
        <v>2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3</v>
      </c>
      <c r="AA9" s="21">
        <f t="shared" si="2"/>
        <v>6</v>
      </c>
      <c r="AB9" s="15"/>
    </row>
    <row r="10" spans="1:28" thickTop="1" thickBot="1" x14ac:dyDescent="0.3">
      <c r="A10" s="4">
        <f t="shared" si="3"/>
        <v>7</v>
      </c>
      <c r="B10" s="45" t="s">
        <v>1</v>
      </c>
      <c r="C10" s="45" t="s">
        <v>136</v>
      </c>
      <c r="D10" s="46" t="s">
        <v>8</v>
      </c>
      <c r="E10" s="45" t="s">
        <v>93</v>
      </c>
      <c r="F10" s="45" t="s">
        <v>57</v>
      </c>
      <c r="G10" s="46"/>
      <c r="H10" s="45" t="s">
        <v>27</v>
      </c>
      <c r="I10" s="45" t="s">
        <v>30</v>
      </c>
      <c r="J10" s="45" t="s">
        <v>33</v>
      </c>
      <c r="K10" s="46"/>
      <c r="L10" s="45" t="s">
        <v>37</v>
      </c>
      <c r="M10" s="45" t="s">
        <v>51</v>
      </c>
      <c r="N10" s="45" t="s">
        <v>45</v>
      </c>
      <c r="O10" s="46" t="s">
        <v>8</v>
      </c>
      <c r="P10" s="20" t="str">
        <f>IF(B10="","",VLOOKUP(B10,Bewertungsoptionen!$A$4:$B$7,2,FALSE))</f>
        <v>G</v>
      </c>
      <c r="Q10" s="20">
        <f>IF(P10="","",IF(E10="","",VLOOKUP(E10,Bewertungsoptionen!$A$13:$B$22,2,FALSE)))</f>
        <v>3</v>
      </c>
      <c r="R10" s="20">
        <f>IF(P10="","",IF(F10="","",VLOOKUP(F10,Bewertungsoptionen!$A$26:$B$30,2,FALSE)))</f>
        <v>1</v>
      </c>
      <c r="S10" s="21">
        <f t="shared" si="0"/>
        <v>4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1</v>
      </c>
      <c r="V10" s="20">
        <f>IF(P10="","",IF(J10="","",VLOOKUP(J10,Bewertungsoptionen!$A$48:$B$50,2,FALSE)))</f>
        <v>1</v>
      </c>
      <c r="W10" s="21">
        <f t="shared" si="1"/>
        <v>3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3</v>
      </c>
      <c r="AA10" s="21">
        <f t="shared" si="2"/>
        <v>6</v>
      </c>
      <c r="AB10" s="15"/>
    </row>
    <row r="11" spans="1:28" thickTop="1" thickBot="1" x14ac:dyDescent="0.3">
      <c r="A11" s="4">
        <f t="shared" si="3"/>
        <v>8</v>
      </c>
      <c r="B11" s="45" t="s">
        <v>3</v>
      </c>
      <c r="C11" s="45" t="s">
        <v>162</v>
      </c>
      <c r="D11" s="46" t="s">
        <v>8</v>
      </c>
      <c r="E11" s="45" t="s">
        <v>92</v>
      </c>
      <c r="F11" s="45" t="s">
        <v>57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44</v>
      </c>
      <c r="O11" s="46" t="s">
        <v>8</v>
      </c>
      <c r="P11" s="20" t="str">
        <f>IF(B11="","",VLOOKUP(B11,Bewertungsoptionen!$A$4:$B$7,2,FALSE))</f>
        <v>W</v>
      </c>
      <c r="Q11" s="20">
        <f>IF(P11="","",IF(E11="","",VLOOKUP(E11,Bewertungsoptionen!$A$13:$B$22,2,FALSE)))</f>
        <v>2</v>
      </c>
      <c r="R11" s="20">
        <f>IF(P11="","",IF(F11="","",VLOOKUP(F11,Bewertungsoptionen!$A$26:$B$30,2,FALSE)))</f>
        <v>1</v>
      </c>
      <c r="S11" s="21">
        <f t="shared" si="0"/>
        <v>3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2</v>
      </c>
      <c r="AA11" s="21">
        <f t="shared" si="2"/>
        <v>5</v>
      </c>
      <c r="AB11" s="15"/>
    </row>
    <row r="12" spans="1:28" thickTop="1" thickBot="1" x14ac:dyDescent="0.3">
      <c r="A12" s="4">
        <f t="shared" si="3"/>
        <v>9</v>
      </c>
      <c r="B12" s="45" t="s">
        <v>3</v>
      </c>
      <c r="C12" s="45" t="s">
        <v>3</v>
      </c>
      <c r="D12" s="46" t="s">
        <v>8</v>
      </c>
      <c r="E12" s="45" t="s">
        <v>92</v>
      </c>
      <c r="F12" s="45" t="s">
        <v>57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2</v>
      </c>
      <c r="R12" s="20">
        <f>IF(P12="","",IF(F12="","",VLOOKUP(F12,Bewertungsoptionen!$A$26:$B$30,2,FALSE)))</f>
        <v>1</v>
      </c>
      <c r="S12" s="21">
        <f t="shared" si="0"/>
        <v>3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1</v>
      </c>
      <c r="AA12" s="21">
        <f t="shared" si="2"/>
        <v>4</v>
      </c>
      <c r="AB12" s="15"/>
    </row>
    <row r="13" spans="1:28" thickTop="1" thickBot="1" x14ac:dyDescent="0.3">
      <c r="A13" s="4">
        <f t="shared" si="3"/>
        <v>10</v>
      </c>
      <c r="B13" s="45" t="s">
        <v>3</v>
      </c>
      <c r="C13" s="45" t="s">
        <v>3</v>
      </c>
      <c r="D13" s="46" t="s">
        <v>8</v>
      </c>
      <c r="E13" s="45" t="s">
        <v>93</v>
      </c>
      <c r="F13" s="45" t="s">
        <v>57</v>
      </c>
      <c r="G13" s="46" t="s">
        <v>8</v>
      </c>
      <c r="H13" s="45" t="s">
        <v>27</v>
      </c>
      <c r="I13" s="45" t="s">
        <v>30</v>
      </c>
      <c r="J13" s="45" t="s">
        <v>33</v>
      </c>
      <c r="K13" s="46" t="s">
        <v>8</v>
      </c>
      <c r="L13" s="45" t="s">
        <v>37</v>
      </c>
      <c r="M13" s="45" t="s">
        <v>51</v>
      </c>
      <c r="N13" s="45" t="s">
        <v>43</v>
      </c>
      <c r="O13" s="46" t="s">
        <v>8</v>
      </c>
      <c r="P13" s="20" t="str">
        <f>IF(B13="","",VLOOKUP(B13,Bewertungsoptionen!$A$4:$B$7,2,FALSE))</f>
        <v>W</v>
      </c>
      <c r="Q13" s="20">
        <f>IF(P13="","",IF(E13="","",VLOOKUP(E13,Bewertungsoptionen!$A$13:$B$22,2,FALSE)))</f>
        <v>3</v>
      </c>
      <c r="R13" s="20">
        <f>IF(P13="","",IF(F13="","",VLOOKUP(F13,Bewertungsoptionen!$A$26:$B$30,2,FALSE)))</f>
        <v>1</v>
      </c>
      <c r="S13" s="21">
        <f t="shared" si="0"/>
        <v>4</v>
      </c>
      <c r="T13" s="20">
        <f>IF(P13="","",IF(H13="","",VLOOKUP(H13,Bewertungsoptionen!$A$36:$B$38,2,FALSE)))</f>
        <v>1</v>
      </c>
      <c r="U13" s="20">
        <f>IF(P13="","",IF(I13="","",VLOOKUP(I13,Bewertungsoptionen!$A$42:$B$44,2,FALSE)))</f>
        <v>1</v>
      </c>
      <c r="V13" s="20">
        <f>IF(P13="","",IF(J13="","",VLOOKUP(J13,Bewertungsoptionen!$A$48:$B$50,2,FALSE)))</f>
        <v>1</v>
      </c>
      <c r="W13" s="21">
        <f t="shared" si="1"/>
        <v>3</v>
      </c>
      <c r="X13" s="20">
        <f>IF(P13="","",IF(L13="","",VLOOKUP(L13,Bewertungsoptionen!$A$56:$B$57,2,FALSE)))</f>
        <v>1</v>
      </c>
      <c r="Y13" s="20">
        <f>IF(P13="","",IF(M13="","",VLOOKUP(M13,Bewertungsoptionen!$A$61:$B$64,2,FALSE)))</f>
        <v>2</v>
      </c>
      <c r="Z13" s="20">
        <f>IF(P13="","",IF(N13="","",VLOOKUP(N13,Bewertungsoptionen!$A$68:$B$71,2,FALSE)))</f>
        <v>1</v>
      </c>
      <c r="AA13" s="21">
        <f t="shared" si="2"/>
        <v>4</v>
      </c>
      <c r="AB13" s="15"/>
    </row>
    <row r="14" spans="1:28" thickTop="1" thickBot="1" x14ac:dyDescent="0.3">
      <c r="A14" s="4">
        <f t="shared" si="3"/>
        <v>11</v>
      </c>
      <c r="B14" s="45" t="s">
        <v>1</v>
      </c>
      <c r="C14" s="45" t="s">
        <v>137</v>
      </c>
      <c r="D14" s="46" t="s">
        <v>8</v>
      </c>
      <c r="E14" s="45" t="s">
        <v>93</v>
      </c>
      <c r="F14" s="45" t="s">
        <v>57</v>
      </c>
      <c r="G14" s="46" t="s">
        <v>8</v>
      </c>
      <c r="H14" s="45" t="s">
        <v>27</v>
      </c>
      <c r="I14" s="45" t="s">
        <v>30</v>
      </c>
      <c r="J14" s="45" t="s">
        <v>33</v>
      </c>
      <c r="K14" s="46" t="s">
        <v>8</v>
      </c>
      <c r="L14" s="45" t="s">
        <v>37</v>
      </c>
      <c r="M14" s="45" t="s">
        <v>51</v>
      </c>
      <c r="N14" s="45" t="s">
        <v>45</v>
      </c>
      <c r="O14" s="46" t="s">
        <v>8</v>
      </c>
      <c r="P14" s="20" t="str">
        <f>IF(B14="","",VLOOKUP(B14,Bewertungsoptionen!$A$4:$B$7,2,FALSE))</f>
        <v>G</v>
      </c>
      <c r="Q14" s="20">
        <f>IF(P14="","",IF(E14="","",VLOOKUP(E14,Bewertungsoptionen!$A$13:$B$22,2,FALSE)))</f>
        <v>3</v>
      </c>
      <c r="R14" s="20">
        <f>IF(P14="","",IF(F14="","",VLOOKUP(F14,Bewertungsoptionen!$A$26:$B$30,2,FALSE)))</f>
        <v>1</v>
      </c>
      <c r="S14" s="21">
        <f t="shared" si="0"/>
        <v>4</v>
      </c>
      <c r="T14" s="20">
        <f>IF(P14="","",IF(H14="","",VLOOKUP(H14,Bewertungsoptionen!$A$36:$B$38,2,FALSE)))</f>
        <v>1</v>
      </c>
      <c r="U14" s="20">
        <f>IF(P14="","",IF(I14="","",VLOOKUP(I14,Bewertungsoptionen!$A$42:$B$44,2,FALSE)))</f>
        <v>1</v>
      </c>
      <c r="V14" s="20">
        <f>IF(P14="","",IF(J14="","",VLOOKUP(J14,Bewertungsoptionen!$A$48:$B$50,2,FALSE)))</f>
        <v>1</v>
      </c>
      <c r="W14" s="21">
        <f t="shared" si="1"/>
        <v>3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2</v>
      </c>
      <c r="Z14" s="20">
        <f>IF(P14="","",IF(N14="","",VLOOKUP(N14,Bewertungsoptionen!$A$68:$B$71,2,FALSE)))</f>
        <v>3</v>
      </c>
      <c r="AA14" s="21">
        <f t="shared" si="2"/>
        <v>6</v>
      </c>
      <c r="AB14" s="15"/>
    </row>
    <row r="15" spans="1:28" thickTop="1" thickBot="1" x14ac:dyDescent="0.3">
      <c r="A15" s="4">
        <f t="shared" si="3"/>
        <v>12</v>
      </c>
      <c r="B15" s="45" t="s">
        <v>3</v>
      </c>
      <c r="C15" s="45" t="s">
        <v>3</v>
      </c>
      <c r="D15" s="46" t="s">
        <v>8</v>
      </c>
      <c r="E15" s="45" t="s">
        <v>92</v>
      </c>
      <c r="F15" s="45" t="s">
        <v>57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51</v>
      </c>
      <c r="N15" s="45" t="s">
        <v>44</v>
      </c>
      <c r="O15" s="46" t="s">
        <v>8</v>
      </c>
      <c r="P15" s="20" t="str">
        <f>IF(B15="","",VLOOKUP(B15,Bewertungsoptionen!$A$4:$B$7,2,FALSE))</f>
        <v>W</v>
      </c>
      <c r="Q15" s="20">
        <f>IF(P15="","",IF(E15="","",VLOOKUP(E15,Bewertungsoptionen!$A$13:$B$22,2,FALSE)))</f>
        <v>2</v>
      </c>
      <c r="R15" s="20">
        <f>IF(P15="","",IF(F15="","",VLOOKUP(F15,Bewertungsoptionen!$A$26:$B$30,2,FALSE)))</f>
        <v>1</v>
      </c>
      <c r="S15" s="21">
        <f t="shared" si="0"/>
        <v>3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2</v>
      </c>
      <c r="AA15" s="21">
        <f t="shared" si="2"/>
        <v>5</v>
      </c>
      <c r="AB15" s="15"/>
    </row>
    <row r="16" spans="1:28" thickTop="1" thickBot="1" x14ac:dyDescent="0.3">
      <c r="A16" s="4">
        <f t="shared" si="3"/>
        <v>13</v>
      </c>
      <c r="B16" s="45" t="s">
        <v>1</v>
      </c>
      <c r="C16" s="45" t="s">
        <v>138</v>
      </c>
      <c r="D16" s="46" t="s">
        <v>8</v>
      </c>
      <c r="E16" s="45" t="s">
        <v>92</v>
      </c>
      <c r="F16" s="45" t="s">
        <v>56</v>
      </c>
      <c r="G16" s="46" t="s">
        <v>8</v>
      </c>
      <c r="H16" s="45"/>
      <c r="I16" s="45"/>
      <c r="J16" s="45"/>
      <c r="K16" s="46" t="s">
        <v>8</v>
      </c>
      <c r="L16" s="45" t="s">
        <v>37</v>
      </c>
      <c r="M16" s="45" t="s">
        <v>50</v>
      </c>
      <c r="N16" s="45" t="s">
        <v>43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2</v>
      </c>
      <c r="R16" s="20">
        <f>IF(P16="","",IF(F16="","",VLOOKUP(F16,Bewertungsoptionen!$A$26:$B$30,2,FALSE)))</f>
        <v>0</v>
      </c>
      <c r="S16" s="21">
        <f t="shared" si="0"/>
        <v>2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1</v>
      </c>
      <c r="Z16" s="20">
        <f>IF(P16="","",IF(N16="","",VLOOKUP(N16,Bewertungsoptionen!$A$68:$B$71,2,FALSE)))</f>
        <v>1</v>
      </c>
      <c r="AA16" s="21">
        <f t="shared" si="2"/>
        <v>3</v>
      </c>
      <c r="AB16" s="15"/>
    </row>
    <row r="17" spans="1:28" thickTop="1" thickBot="1" x14ac:dyDescent="0.3">
      <c r="A17" s="4">
        <f t="shared" si="3"/>
        <v>14</v>
      </c>
      <c r="B17" s="45" t="s">
        <v>1</v>
      </c>
      <c r="C17" s="45" t="s">
        <v>139</v>
      </c>
      <c r="D17" s="46" t="s">
        <v>8</v>
      </c>
      <c r="E17" s="45" t="s">
        <v>92</v>
      </c>
      <c r="F17" s="45" t="s">
        <v>57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45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2</v>
      </c>
      <c r="R17" s="20">
        <f>IF(P17="","",IF(F17="","",VLOOKUP(F17,Bewertungsoptionen!$A$26:$B$30,2,FALSE)))</f>
        <v>1</v>
      </c>
      <c r="S17" s="21">
        <f t="shared" si="0"/>
        <v>3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3</v>
      </c>
      <c r="AA17" s="21">
        <f t="shared" si="2"/>
        <v>6</v>
      </c>
      <c r="AB17" s="15"/>
    </row>
    <row r="18" spans="1:28" thickTop="1" thickBot="1" x14ac:dyDescent="0.3">
      <c r="A18" s="4">
        <f t="shared" si="3"/>
        <v>15</v>
      </c>
      <c r="B18" s="45" t="s">
        <v>2</v>
      </c>
      <c r="C18" s="45" t="s">
        <v>140</v>
      </c>
      <c r="D18" s="46" t="s">
        <v>8</v>
      </c>
      <c r="E18" s="45" t="s">
        <v>100</v>
      </c>
      <c r="F18" s="45" t="s">
        <v>56</v>
      </c>
      <c r="G18" s="46" t="s">
        <v>8</v>
      </c>
      <c r="H18" s="45" t="s">
        <v>28</v>
      </c>
      <c r="I18" s="45" t="s">
        <v>30</v>
      </c>
      <c r="J18" s="45" t="s">
        <v>33</v>
      </c>
      <c r="K18" s="46" t="s">
        <v>8</v>
      </c>
      <c r="L18" s="45" t="s">
        <v>37</v>
      </c>
      <c r="M18" s="45" t="s">
        <v>51</v>
      </c>
      <c r="N18" s="45" t="s">
        <v>45</v>
      </c>
      <c r="O18" s="46" t="s">
        <v>8</v>
      </c>
      <c r="P18" s="20" t="str">
        <f>IF(B18="","",VLOOKUP(B18,Bewertungsoptionen!$A$4:$B$7,2,FALSE))</f>
        <v>Ö</v>
      </c>
      <c r="Q18" s="20">
        <f>IF(P18="","",IF(E18="","",VLOOKUP(E18,Bewertungsoptionen!$A$13:$B$22,2,FALSE)))</f>
        <v>9</v>
      </c>
      <c r="R18" s="20">
        <f>IF(P18="","",IF(F18="","",VLOOKUP(F18,Bewertungsoptionen!$A$26:$B$30,2,FALSE)))</f>
        <v>0</v>
      </c>
      <c r="S18" s="21">
        <f t="shared" si="0"/>
        <v>9</v>
      </c>
      <c r="T18" s="20">
        <f>IF(P18="","",IF(H18="","",VLOOKUP(H18,Bewertungsoptionen!$A$36:$B$38,2,FALSE)))</f>
        <v>2</v>
      </c>
      <c r="U18" s="20">
        <f>IF(P18="","",IF(I18="","",VLOOKUP(I18,Bewertungsoptionen!$A$42:$B$44,2,FALSE)))</f>
        <v>1</v>
      </c>
      <c r="V18" s="20">
        <f>IF(P18="","",IF(J18="","",VLOOKUP(J18,Bewertungsoptionen!$A$48:$B$50,2,FALSE)))</f>
        <v>1</v>
      </c>
      <c r="W18" s="21">
        <f t="shared" si="1"/>
        <v>4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3</v>
      </c>
      <c r="AA18" s="21">
        <f t="shared" si="2"/>
        <v>6</v>
      </c>
      <c r="AB18" s="15"/>
    </row>
    <row r="19" spans="1:28" thickTop="1" thickBot="1" x14ac:dyDescent="0.3">
      <c r="A19" s="4">
        <f t="shared" si="3"/>
        <v>16</v>
      </c>
      <c r="B19" s="45" t="s">
        <v>34</v>
      </c>
      <c r="C19" s="45" t="s">
        <v>141</v>
      </c>
      <c r="D19" s="46" t="s">
        <v>8</v>
      </c>
      <c r="E19" s="45"/>
      <c r="F19" s="45"/>
      <c r="G19" s="46" t="s">
        <v>8</v>
      </c>
      <c r="H19" s="45"/>
      <c r="I19" s="45"/>
      <c r="J19" s="45"/>
      <c r="K19" s="46" t="s">
        <v>8</v>
      </c>
      <c r="L19" s="45"/>
      <c r="M19" s="45" t="s">
        <v>50</v>
      </c>
      <c r="N19" s="45" t="s">
        <v>42</v>
      </c>
      <c r="O19" s="46" t="s">
        <v>8</v>
      </c>
      <c r="P19" s="20" t="str">
        <f>IF(B19="","",VLOOKUP(B19,Bewertungsoptionen!$A$4:$B$7,2,FALSE))</f>
        <v>D</v>
      </c>
      <c r="Q19" s="20" t="str">
        <f>IF(P19="","",IF(E19="","",VLOOKUP(E19,Bewertungsoptionen!$A$13:$B$22,2,FALSE)))</f>
        <v/>
      </c>
      <c r="R19" s="20" t="str">
        <f>IF(P19="","",IF(F19="","",VLOOKUP(F19,Bewertungsoptionen!$A$26:$B$30,2,FALSE)))</f>
        <v/>
      </c>
      <c r="S19" s="21">
        <f t="shared" si="0"/>
        <v>0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 t="str">
        <f>IF(P19="","",IF(L19="","",VLOOKUP(L19,Bewertungsoptionen!$A$56:$B$57,2,FALSE)))</f>
        <v/>
      </c>
      <c r="Y19" s="20">
        <f>IF(P19="","",IF(M19="","",VLOOKUP(M19,Bewertungsoptionen!$A$61:$B$64,2,FALSE)))</f>
        <v>1</v>
      </c>
      <c r="Z19" s="20">
        <f>IF(P19="","",IF(N19="","",VLOOKUP(N19,Bewertungsoptionen!$A$68:$B$71,2,FALSE)))</f>
        <v>0</v>
      </c>
      <c r="AA19" s="21">
        <f t="shared" si="2"/>
        <v>1</v>
      </c>
      <c r="AB19" s="15"/>
    </row>
    <row r="20" spans="1:28" thickTop="1" thickBot="1" x14ac:dyDescent="0.3">
      <c r="A20" s="4">
        <f t="shared" si="3"/>
        <v>17</v>
      </c>
      <c r="B20" s="45" t="s">
        <v>34</v>
      </c>
      <c r="C20" s="45" t="s">
        <v>142</v>
      </c>
      <c r="D20" s="46" t="s">
        <v>8</v>
      </c>
      <c r="E20" s="45"/>
      <c r="F20" s="45"/>
      <c r="G20" s="46" t="s">
        <v>8</v>
      </c>
      <c r="H20" s="45"/>
      <c r="I20" s="45"/>
      <c r="J20" s="45"/>
      <c r="K20" s="46" t="s">
        <v>8</v>
      </c>
      <c r="L20" s="45"/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D</v>
      </c>
      <c r="Q20" s="20" t="str">
        <f>IF(P20="","",IF(E20="","",VLOOKUP(E20,Bewertungsoptionen!$A$13:$B$22,2,FALSE)))</f>
        <v/>
      </c>
      <c r="R20" s="20" t="str">
        <f>IF(P20="","",IF(F20="","",VLOOKUP(F20,Bewertungsoptionen!$A$26:$B$30,2,FALSE)))</f>
        <v/>
      </c>
      <c r="S20" s="21">
        <f t="shared" si="0"/>
        <v>0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 t="str">
        <f>IF(P20="","",IF(L20="","",VLOOKUP(L20,Bewertungsoptionen!$A$56:$B$57,2,FALSE)))</f>
        <v/>
      </c>
      <c r="Y20" s="20">
        <f>IF(P20="","",IF(M20="","",VLOOKUP(M20,Bewertungsoptionen!$A$61:$B$64,2,FALSE)))</f>
        <v>1</v>
      </c>
      <c r="Z20" s="20">
        <f>IF(P20="","",IF(N20="","",VLOOKUP(N20,Bewertungsoptionen!$A$68:$B$71,2,FALSE)))</f>
        <v>0</v>
      </c>
      <c r="AA20" s="21">
        <f t="shared" si="2"/>
        <v>1</v>
      </c>
      <c r="AB20" s="15"/>
    </row>
    <row r="21" spans="1:28" thickTop="1" thickBot="1" x14ac:dyDescent="0.3">
      <c r="A21" s="4">
        <f t="shared" si="3"/>
        <v>18</v>
      </c>
      <c r="B21" s="45" t="s">
        <v>2</v>
      </c>
      <c r="C21" s="45" t="s">
        <v>143</v>
      </c>
      <c r="D21" s="46" t="s">
        <v>8</v>
      </c>
      <c r="E21" s="45" t="s">
        <v>99</v>
      </c>
      <c r="F21" s="45" t="s">
        <v>58</v>
      </c>
      <c r="G21" s="46" t="s">
        <v>8</v>
      </c>
      <c r="H21" s="45" t="s">
        <v>28</v>
      </c>
      <c r="I21" s="45" t="s">
        <v>31</v>
      </c>
      <c r="J21" s="45" t="s">
        <v>118</v>
      </c>
      <c r="K21" s="46" t="s">
        <v>8</v>
      </c>
      <c r="L21" s="45" t="s">
        <v>37</v>
      </c>
      <c r="M21" s="45" t="s">
        <v>39</v>
      </c>
      <c r="N21" s="45" t="s">
        <v>45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10</v>
      </c>
      <c r="R21" s="20">
        <f>IF(P21="","",IF(F21="","",VLOOKUP(F21,Bewertungsoptionen!$A$26:$B$30,2,FALSE)))</f>
        <v>2</v>
      </c>
      <c r="S21" s="21">
        <f t="shared" si="0"/>
        <v>12</v>
      </c>
      <c r="T21" s="20">
        <f>IF(P21="","",IF(H21="","",VLOOKUP(H21,Bewertungsoptionen!$A$36:$B$38,2,FALSE)))</f>
        <v>2</v>
      </c>
      <c r="U21" s="20">
        <f>IF(P21="","",IF(I21="","",VLOOKUP(I21,Bewertungsoptionen!$A$42:$B$44,2,FALSE)))</f>
        <v>2</v>
      </c>
      <c r="V21" s="20">
        <f>IF(P21="","",IF(J21="","",VLOOKUP(J21,Bewertungsoptionen!$A$48:$B$50,2,FALSE)))</f>
        <v>2</v>
      </c>
      <c r="W21" s="21">
        <f t="shared" si="1"/>
        <v>6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0</v>
      </c>
      <c r="Z21" s="20">
        <f>IF(P21="","",IF(N21="","",VLOOKUP(N21,Bewertungsoptionen!$A$68:$B$71,2,FALSE)))</f>
        <v>3</v>
      </c>
      <c r="AA21" s="21">
        <f t="shared" si="2"/>
        <v>4</v>
      </c>
      <c r="AB21" s="15"/>
    </row>
    <row r="22" spans="1:28" thickTop="1" thickBot="1" x14ac:dyDescent="0.3">
      <c r="A22" s="4">
        <f t="shared" si="3"/>
        <v>19</v>
      </c>
      <c r="B22" s="45" t="s">
        <v>2</v>
      </c>
      <c r="C22" s="45" t="s">
        <v>144</v>
      </c>
      <c r="D22" s="46" t="s">
        <v>8</v>
      </c>
      <c r="E22" s="45" t="s">
        <v>100</v>
      </c>
      <c r="F22" s="45" t="s">
        <v>56</v>
      </c>
      <c r="G22" s="46" t="s">
        <v>8</v>
      </c>
      <c r="H22" s="45" t="s">
        <v>28</v>
      </c>
      <c r="I22" s="45" t="s">
        <v>30</v>
      </c>
      <c r="J22" s="45" t="s">
        <v>33</v>
      </c>
      <c r="K22" s="46" t="s">
        <v>8</v>
      </c>
      <c r="L22" s="45" t="s">
        <v>37</v>
      </c>
      <c r="M22" s="45" t="s">
        <v>39</v>
      </c>
      <c r="N22" s="45" t="s">
        <v>43</v>
      </c>
      <c r="O22" s="46" t="s">
        <v>8</v>
      </c>
      <c r="P22" s="20" t="str">
        <f>IF(B22="","",VLOOKUP(B22,Bewertungsoptionen!$A$4:$B$7,2,FALSE))</f>
        <v>Ö</v>
      </c>
      <c r="Q22" s="20">
        <f>IF(P22="","",IF(E22="","",VLOOKUP(E22,Bewertungsoptionen!$A$13:$B$22,2,FALSE)))</f>
        <v>9</v>
      </c>
      <c r="R22" s="20">
        <f>IF(P22="","",IF(F22="","",VLOOKUP(F22,Bewertungsoptionen!$A$26:$B$30,2,FALSE)))</f>
        <v>0</v>
      </c>
      <c r="S22" s="21">
        <f t="shared" si="0"/>
        <v>9</v>
      </c>
      <c r="T22" s="20">
        <f>IF(P22="","",IF(H22="","",VLOOKUP(H22,Bewertungsoptionen!$A$36:$B$38,2,FALSE)))</f>
        <v>2</v>
      </c>
      <c r="U22" s="20">
        <f>IF(P22="","",IF(I22="","",VLOOKUP(I22,Bewertungsoptionen!$A$42:$B$44,2,FALSE)))</f>
        <v>1</v>
      </c>
      <c r="V22" s="20">
        <f>IF(P22="","",IF(J22="","",VLOOKUP(J22,Bewertungsoptionen!$A$48:$B$50,2,FALSE)))</f>
        <v>1</v>
      </c>
      <c r="W22" s="21">
        <f t="shared" si="1"/>
        <v>4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1</v>
      </c>
      <c r="AA22" s="21">
        <f t="shared" si="2"/>
        <v>2</v>
      </c>
      <c r="AB22" s="15"/>
    </row>
    <row r="23" spans="1:28" thickTop="1" thickBot="1" x14ac:dyDescent="0.3">
      <c r="A23" s="4">
        <f t="shared" si="3"/>
        <v>20</v>
      </c>
      <c r="B23" s="45" t="s">
        <v>34</v>
      </c>
      <c r="C23" s="45" t="s">
        <v>145</v>
      </c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/>
      <c r="M23" s="45" t="s">
        <v>39</v>
      </c>
      <c r="N23" s="45" t="s">
        <v>42</v>
      </c>
      <c r="O23" s="46" t="s">
        <v>8</v>
      </c>
      <c r="P23" s="20" t="str">
        <f>IF(B23="","",VLOOKUP(B23,Bewertungsoptionen!$A$4:$B$7,2,FALSE))</f>
        <v>D</v>
      </c>
      <c r="Q23" s="20" t="str">
        <f>IF(P23="","",IF(E23="","",VLOOKUP(E23,Bewertungsoptionen!$A$13:$B$22,2,FALSE)))</f>
        <v/>
      </c>
      <c r="R23" s="20" t="str">
        <f>IF(P23="","",IF(F23="","",VLOOKUP(F23,Bewertungsoptionen!$A$26:$B$30,2,FALSE)))</f>
        <v/>
      </c>
      <c r="S23" s="21">
        <f t="shared" si="0"/>
        <v>0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 t="str">
        <f>IF(P23="","",IF(L23="","",VLOOKUP(L23,Bewertungsoptionen!$A$56:$B$57,2,FALSE)))</f>
        <v/>
      </c>
      <c r="Y23" s="20">
        <f>IF(P23="","",IF(M23="","",VLOOKUP(M23,Bewertungsoptionen!$A$61:$B$64,2,FALSE)))</f>
        <v>0</v>
      </c>
      <c r="Z23" s="20">
        <f>IF(P23="","",IF(N23="","",VLOOKUP(N23,Bewertungsoptionen!$A$68:$B$71,2,FALSE)))</f>
        <v>0</v>
      </c>
      <c r="AA23" s="21">
        <f t="shared" si="2"/>
        <v>0</v>
      </c>
      <c r="AB23" s="15"/>
    </row>
    <row r="24" spans="1:28" thickTop="1" thickBot="1" x14ac:dyDescent="0.3">
      <c r="A24" s="4">
        <f t="shared" si="3"/>
        <v>21</v>
      </c>
      <c r="B24" s="45" t="s">
        <v>34</v>
      </c>
      <c r="C24" s="45" t="s">
        <v>146</v>
      </c>
      <c r="D24" s="46" t="s">
        <v>8</v>
      </c>
      <c r="E24" s="45"/>
      <c r="F24" s="45"/>
      <c r="G24" s="46" t="s">
        <v>8</v>
      </c>
      <c r="H24" s="45"/>
      <c r="I24" s="45"/>
      <c r="J24" s="45"/>
      <c r="K24" s="46" t="s">
        <v>8</v>
      </c>
      <c r="L24" s="45"/>
      <c r="M24" s="45" t="s">
        <v>39</v>
      </c>
      <c r="N24" s="45" t="s">
        <v>43</v>
      </c>
      <c r="O24" s="46" t="s">
        <v>8</v>
      </c>
      <c r="P24" s="20" t="str">
        <f>IF(B24="","",VLOOKUP(B24,Bewertungsoptionen!$A$4:$B$7,2,FALSE))</f>
        <v>D</v>
      </c>
      <c r="Q24" s="20" t="str">
        <f>IF(P24="","",IF(E24="","",VLOOKUP(E24,Bewertungsoptionen!$A$13:$B$22,2,FALSE)))</f>
        <v/>
      </c>
      <c r="R24" s="20" t="str">
        <f>IF(P24="","",IF(F24="","",VLOOKUP(F24,Bewertungsoptionen!$A$26:$B$30,2,FALSE)))</f>
        <v/>
      </c>
      <c r="S24" s="21">
        <f t="shared" si="0"/>
        <v>0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 t="str">
        <f>IF(P24="","",IF(L24="","",VLOOKUP(L24,Bewertungsoptionen!$A$56:$B$57,2,FALSE)))</f>
        <v/>
      </c>
      <c r="Y24" s="20">
        <f>IF(P24="","",IF(M24="","",VLOOKUP(M24,Bewertungsoptionen!$A$61:$B$64,2,FALSE)))</f>
        <v>0</v>
      </c>
      <c r="Z24" s="20">
        <f>IF(P24="","",IF(N24="","",VLOOKUP(N24,Bewertungsoptionen!$A$68:$B$71,2,FALSE)))</f>
        <v>1</v>
      </c>
      <c r="AA24" s="21">
        <f t="shared" si="2"/>
        <v>1</v>
      </c>
      <c r="AB24" s="15"/>
    </row>
    <row r="25" spans="1:28" thickTop="1" thickBot="1" x14ac:dyDescent="0.3">
      <c r="A25" s="4">
        <f t="shared" si="3"/>
        <v>22</v>
      </c>
      <c r="B25" s="45" t="s">
        <v>2</v>
      </c>
      <c r="C25" s="45" t="s">
        <v>147</v>
      </c>
      <c r="D25" s="46" t="s">
        <v>8</v>
      </c>
      <c r="E25" s="45" t="s">
        <v>97</v>
      </c>
      <c r="F25" s="45" t="s">
        <v>56</v>
      </c>
      <c r="G25" s="46" t="s">
        <v>8</v>
      </c>
      <c r="H25" s="45" t="s">
        <v>27</v>
      </c>
      <c r="I25" s="45" t="s">
        <v>30</v>
      </c>
      <c r="J25" s="45" t="s">
        <v>118</v>
      </c>
      <c r="K25" s="46" t="s">
        <v>8</v>
      </c>
      <c r="L25" s="45" t="s">
        <v>37</v>
      </c>
      <c r="M25" s="45" t="s">
        <v>39</v>
      </c>
      <c r="N25" s="45" t="s">
        <v>44</v>
      </c>
      <c r="O25" s="46" t="s">
        <v>8</v>
      </c>
      <c r="P25" s="20" t="str">
        <f>IF(B25="","",VLOOKUP(B25,Bewertungsoptionen!$A$4:$B$7,2,FALSE))</f>
        <v>Ö</v>
      </c>
      <c r="Q25" s="20">
        <f>IF(P25="","",IF(E25="","",VLOOKUP(E25,Bewertungsoptionen!$A$13:$B$22,2,FALSE)))</f>
        <v>7</v>
      </c>
      <c r="R25" s="20">
        <f>IF(P25="","",IF(F25="","",VLOOKUP(F25,Bewertungsoptionen!$A$26:$B$30,2,FALSE)))</f>
        <v>0</v>
      </c>
      <c r="S25" s="21">
        <f t="shared" si="0"/>
        <v>7</v>
      </c>
      <c r="T25" s="20">
        <f>IF(P25="","",IF(H25="","",VLOOKUP(H25,Bewertungsoptionen!$A$36:$B$38,2,FALSE)))</f>
        <v>1</v>
      </c>
      <c r="U25" s="20">
        <f>IF(P25="","",IF(I25="","",VLOOKUP(I25,Bewertungsoptionen!$A$42:$B$44,2,FALSE)))</f>
        <v>1</v>
      </c>
      <c r="V25" s="20">
        <f>IF(P25="","",IF(J25="","",VLOOKUP(J25,Bewertungsoptionen!$A$48:$B$50,2,FALSE)))</f>
        <v>2</v>
      </c>
      <c r="W25" s="21">
        <f t="shared" si="1"/>
        <v>4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0</v>
      </c>
      <c r="Z25" s="20">
        <f>IF(P25="","",IF(N25="","",VLOOKUP(N25,Bewertungsoptionen!$A$68:$B$71,2,FALSE)))</f>
        <v>2</v>
      </c>
      <c r="AA25" s="21">
        <f t="shared" si="2"/>
        <v>3</v>
      </c>
      <c r="AB25" s="15"/>
    </row>
    <row r="26" spans="1:28" thickTop="1" thickBot="1" x14ac:dyDescent="0.3">
      <c r="A26" s="4">
        <f t="shared" si="3"/>
        <v>23</v>
      </c>
      <c r="B26" s="45" t="s">
        <v>34</v>
      </c>
      <c r="C26" s="45" t="s">
        <v>148</v>
      </c>
      <c r="D26" s="46" t="s">
        <v>8</v>
      </c>
      <c r="E26" s="45"/>
      <c r="F26" s="45"/>
      <c r="G26" s="46" t="s">
        <v>8</v>
      </c>
      <c r="H26" s="45"/>
      <c r="I26" s="45"/>
      <c r="J26" s="45"/>
      <c r="K26" s="46" t="s">
        <v>8</v>
      </c>
      <c r="L26" s="45"/>
      <c r="M26" s="45" t="s">
        <v>39</v>
      </c>
      <c r="N26" s="45" t="s">
        <v>42</v>
      </c>
      <c r="O26" s="46" t="s">
        <v>8</v>
      </c>
      <c r="P26" s="20" t="str">
        <f>IF(B26="","",VLOOKUP(B26,Bewertungsoptionen!$A$4:$B$7,2,FALSE))</f>
        <v>D</v>
      </c>
      <c r="Q26" s="20" t="str">
        <f>IF(P26="","",IF(E26="","",VLOOKUP(E26,Bewertungsoptionen!$A$13:$B$22,2,FALSE)))</f>
        <v/>
      </c>
      <c r="R26" s="20" t="str">
        <f>IF(P26="","",IF(F26="","",VLOOKUP(F26,Bewertungsoptionen!$A$26:$B$30,2,FALSE)))</f>
        <v/>
      </c>
      <c r="S26" s="21">
        <f t="shared" si="0"/>
        <v>0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 t="str">
        <f>IF(P26="","",IF(L26="","",VLOOKUP(L26,Bewertungsoptionen!$A$56:$B$57,2,FALSE)))</f>
        <v/>
      </c>
      <c r="Y26" s="20">
        <f>IF(P26="","",IF(M26="","",VLOOKUP(M26,Bewertungsoptionen!$A$61:$B$64,2,FALSE)))</f>
        <v>0</v>
      </c>
      <c r="Z26" s="20">
        <f>IF(P26="","",IF(N26="","",VLOOKUP(N26,Bewertungsoptionen!$A$68:$B$71,2,FALSE)))</f>
        <v>0</v>
      </c>
      <c r="AA26" s="21">
        <f t="shared" si="2"/>
        <v>0</v>
      </c>
      <c r="AB26" s="15"/>
    </row>
    <row r="27" spans="1:28" thickTop="1" thickBot="1" x14ac:dyDescent="0.3">
      <c r="A27" s="4">
        <f t="shared" si="3"/>
        <v>24</v>
      </c>
      <c r="B27" s="45" t="s">
        <v>2</v>
      </c>
      <c r="C27" s="45" t="s">
        <v>149</v>
      </c>
      <c r="D27" s="46" t="s">
        <v>8</v>
      </c>
      <c r="E27" s="45" t="s">
        <v>95</v>
      </c>
      <c r="F27" s="45" t="s">
        <v>56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50</v>
      </c>
      <c r="N27" s="45" t="s">
        <v>45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5</v>
      </c>
      <c r="R27" s="20">
        <f>IF(P27="","",IF(F27="","",VLOOKUP(F27,Bewertungsoptionen!$A$26:$B$30,2,FALSE)))</f>
        <v>0</v>
      </c>
      <c r="S27" s="21">
        <f t="shared" si="0"/>
        <v>5</v>
      </c>
      <c r="T27" s="20">
        <f>IF(P27="","",IF(H27="","",VLOOKUP(H27,Bewertungsoptionen!$A$36:$B$38,2,FALSE)))</f>
        <v>1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3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1</v>
      </c>
      <c r="Z27" s="20">
        <f>IF(P27="","",IF(N27="","",VLOOKUP(N27,Bewertungsoptionen!$A$68:$B$71,2,FALSE)))</f>
        <v>3</v>
      </c>
      <c r="AA27" s="21">
        <f t="shared" si="2"/>
        <v>5</v>
      </c>
      <c r="AB27" s="15"/>
    </row>
    <row r="28" spans="1:28" thickTop="1" thickBot="1" x14ac:dyDescent="0.3">
      <c r="A28" s="4">
        <f t="shared" si="3"/>
        <v>25</v>
      </c>
      <c r="B28" s="45" t="s">
        <v>2</v>
      </c>
      <c r="C28" s="45" t="s">
        <v>150</v>
      </c>
      <c r="D28" s="46" t="s">
        <v>8</v>
      </c>
      <c r="E28" s="45" t="s">
        <v>94</v>
      </c>
      <c r="F28" s="45" t="s">
        <v>56</v>
      </c>
      <c r="G28" s="46" t="s">
        <v>8</v>
      </c>
      <c r="H28" s="45" t="s">
        <v>27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45</v>
      </c>
      <c r="O28" s="46" t="s">
        <v>8</v>
      </c>
      <c r="P28" s="20" t="str">
        <f>IF(B28="","",VLOOKUP(B28,Bewertungsoptionen!$A$4:$B$7,2,FALSE))</f>
        <v>Ö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0</v>
      </c>
      <c r="S28" s="21">
        <f t="shared" si="0"/>
        <v>4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1</v>
      </c>
      <c r="V28" s="20">
        <f>IF(P28="","",IF(J28="","",VLOOKUP(J28,Bewertungsoptionen!$A$48:$B$50,2,FALSE)))</f>
        <v>1</v>
      </c>
      <c r="W28" s="21">
        <f t="shared" si="1"/>
        <v>3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2</v>
      </c>
      <c r="Z28" s="20">
        <f>IF(P28="","",IF(N28="","",VLOOKUP(N28,Bewertungsoptionen!$A$68:$B$71,2,FALSE)))</f>
        <v>3</v>
      </c>
      <c r="AA28" s="21">
        <f t="shared" si="2"/>
        <v>6</v>
      </c>
      <c r="AB28" s="15"/>
    </row>
    <row r="29" spans="1:28" thickTop="1" thickBot="1" x14ac:dyDescent="0.3">
      <c r="A29" s="4">
        <f t="shared" si="3"/>
        <v>26</v>
      </c>
      <c r="B29" s="45" t="s">
        <v>1</v>
      </c>
      <c r="C29" s="45" t="s">
        <v>151</v>
      </c>
      <c r="D29" s="46" t="s">
        <v>8</v>
      </c>
      <c r="E29" s="45" t="s">
        <v>95</v>
      </c>
      <c r="F29" s="45" t="s">
        <v>56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45</v>
      </c>
      <c r="O29" s="46" t="s">
        <v>8</v>
      </c>
      <c r="P29" s="20" t="str">
        <f>IF(B29="","",VLOOKUP(B29,Bewertungsoptionen!$A$4:$B$7,2,FALSE))</f>
        <v>G</v>
      </c>
      <c r="Q29" s="20">
        <f>IF(P29="","",IF(E29="","",VLOOKUP(E29,Bewertungsoptionen!$A$13:$B$22,2,FALSE)))</f>
        <v>5</v>
      </c>
      <c r="R29" s="20">
        <f>IF(P29="","",IF(F29="","",VLOOKUP(F29,Bewertungsoptionen!$A$26:$B$30,2,FALSE)))</f>
        <v>0</v>
      </c>
      <c r="S29" s="21">
        <f t="shared" si="0"/>
        <v>5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3</v>
      </c>
      <c r="AA29" s="21">
        <f t="shared" si="2"/>
        <v>6</v>
      </c>
      <c r="AB29" s="15"/>
    </row>
    <row r="30" spans="1:28" thickTop="1" thickBot="1" x14ac:dyDescent="0.3">
      <c r="A30" s="4">
        <f t="shared" si="3"/>
        <v>27</v>
      </c>
      <c r="B30" s="45" t="s">
        <v>3</v>
      </c>
      <c r="C30" s="45" t="s">
        <v>3</v>
      </c>
      <c r="D30" s="46" t="s">
        <v>8</v>
      </c>
      <c r="E30" s="45" t="s">
        <v>92</v>
      </c>
      <c r="F30" s="45" t="s">
        <v>57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44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2</v>
      </c>
      <c r="R30" s="20">
        <f>IF(P30="","",IF(F30="","",VLOOKUP(F30,Bewertungsoptionen!$A$26:$B$30,2,FALSE)))</f>
        <v>1</v>
      </c>
      <c r="S30" s="21">
        <f t="shared" si="0"/>
        <v>3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2</v>
      </c>
      <c r="AA30" s="21">
        <f t="shared" si="2"/>
        <v>5</v>
      </c>
      <c r="AB30" s="15"/>
    </row>
    <row r="31" spans="1:28" thickTop="1" thickBot="1" x14ac:dyDescent="0.3">
      <c r="A31" s="4">
        <f t="shared" si="3"/>
        <v>28</v>
      </c>
      <c r="B31" s="45" t="s">
        <v>3</v>
      </c>
      <c r="C31" s="45" t="s">
        <v>3</v>
      </c>
      <c r="D31" s="46" t="s">
        <v>8</v>
      </c>
      <c r="E31" s="45" t="s">
        <v>92</v>
      </c>
      <c r="F31" s="45" t="s">
        <v>57</v>
      </c>
      <c r="G31" s="46" t="s">
        <v>8</v>
      </c>
      <c r="H31" s="45"/>
      <c r="I31" s="45"/>
      <c r="J31" s="45"/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2</v>
      </c>
      <c r="R31" s="20">
        <f>IF(P31="","",IF(F31="","",VLOOKUP(F31,Bewertungsoptionen!$A$26:$B$30,2,FALSE)))</f>
        <v>1</v>
      </c>
      <c r="S31" s="21">
        <f t="shared" si="0"/>
        <v>3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15"/>
    </row>
    <row r="32" spans="1:28" thickTop="1" thickBot="1" x14ac:dyDescent="0.3">
      <c r="A32" s="4">
        <f t="shared" si="3"/>
        <v>29</v>
      </c>
      <c r="B32" s="45" t="s">
        <v>3</v>
      </c>
      <c r="C32" s="45" t="s">
        <v>3</v>
      </c>
      <c r="D32" s="46" t="s">
        <v>8</v>
      </c>
      <c r="E32" s="45" t="s">
        <v>93</v>
      </c>
      <c r="F32" s="45" t="s">
        <v>57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45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3</v>
      </c>
      <c r="R32" s="20">
        <f>IF(P32="","",IF(F32="","",VLOOKUP(F32,Bewertungsoptionen!$A$26:$B$30,2,FALSE)))</f>
        <v>1</v>
      </c>
      <c r="S32" s="21">
        <f t="shared" si="0"/>
        <v>4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3</v>
      </c>
      <c r="AA32" s="21">
        <f t="shared" si="2"/>
        <v>6</v>
      </c>
      <c r="AB32" s="15"/>
    </row>
    <row r="33" spans="1:28" thickTop="1" thickBot="1" x14ac:dyDescent="0.3">
      <c r="A33" s="4">
        <f t="shared" si="3"/>
        <v>30</v>
      </c>
      <c r="B33" s="45" t="s">
        <v>3</v>
      </c>
      <c r="C33" s="45" t="s">
        <v>3</v>
      </c>
      <c r="D33" s="46" t="s">
        <v>8</v>
      </c>
      <c r="E33" s="45" t="s">
        <v>93</v>
      </c>
      <c r="F33" s="45" t="s">
        <v>57</v>
      </c>
      <c r="G33" s="46" t="s">
        <v>8</v>
      </c>
      <c r="H33" s="45" t="s">
        <v>27</v>
      </c>
      <c r="I33" s="45" t="s">
        <v>30</v>
      </c>
      <c r="J33" s="45" t="s">
        <v>33</v>
      </c>
      <c r="K33" s="46" t="s">
        <v>8</v>
      </c>
      <c r="L33" s="45" t="s">
        <v>37</v>
      </c>
      <c r="M33" s="45" t="s">
        <v>51</v>
      </c>
      <c r="N33" s="45" t="s">
        <v>45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3</v>
      </c>
      <c r="R33" s="20">
        <f>IF(P33="","",IF(F33="","",VLOOKUP(F33,Bewertungsoptionen!$A$26:$B$30,2,FALSE)))</f>
        <v>1</v>
      </c>
      <c r="S33" s="21">
        <f t="shared" si="0"/>
        <v>4</v>
      </c>
      <c r="T33" s="20">
        <f>IF(P33="","",IF(H33="","",VLOOKUP(H33,Bewertungsoptionen!$A$36:$B$38,2,FALSE)))</f>
        <v>1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1</v>
      </c>
      <c r="W33" s="21">
        <f t="shared" si="1"/>
        <v>3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3</v>
      </c>
      <c r="AA33" s="21">
        <f t="shared" si="2"/>
        <v>6</v>
      </c>
      <c r="AB33" s="15"/>
    </row>
    <row r="34" spans="1:28" thickTop="1" thickBot="1" x14ac:dyDescent="0.3">
      <c r="A34" s="4">
        <f t="shared" si="3"/>
        <v>31</v>
      </c>
      <c r="B34" s="45" t="s">
        <v>3</v>
      </c>
      <c r="C34" s="45" t="s">
        <v>3</v>
      </c>
      <c r="D34" s="46" t="s">
        <v>8</v>
      </c>
      <c r="E34" s="45" t="s">
        <v>92</v>
      </c>
      <c r="F34" s="45" t="s">
        <v>57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51</v>
      </c>
      <c r="N34" s="45" t="s">
        <v>44</v>
      </c>
      <c r="O34" s="46" t="s">
        <v>8</v>
      </c>
      <c r="P34" s="20" t="str">
        <f>IF(B34="","",VLOOKUP(B34,Bewertungsoptionen!$A$4:$B$7,2,FALSE))</f>
        <v>W</v>
      </c>
      <c r="Q34" s="20">
        <f>IF(P34="","",IF(E34="","",VLOOKUP(E34,Bewertungsoptionen!$A$13:$B$22,2,FALSE)))</f>
        <v>2</v>
      </c>
      <c r="R34" s="20">
        <f>IF(P34="","",IF(F34="","",VLOOKUP(F34,Bewertungsoptionen!$A$26:$B$30,2,FALSE)))</f>
        <v>1</v>
      </c>
      <c r="S34" s="21">
        <f t="shared" si="0"/>
        <v>3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2</v>
      </c>
      <c r="AA34" s="21">
        <f t="shared" si="2"/>
        <v>5</v>
      </c>
    </row>
    <row r="35" spans="1:28" thickTop="1" thickBot="1" x14ac:dyDescent="0.3">
      <c r="A35" s="4">
        <f t="shared" si="3"/>
        <v>32</v>
      </c>
      <c r="B35" s="45" t="s">
        <v>3</v>
      </c>
      <c r="C35" s="45" t="s">
        <v>3</v>
      </c>
      <c r="D35" s="46" t="s">
        <v>8</v>
      </c>
      <c r="E35" s="45" t="s">
        <v>93</v>
      </c>
      <c r="F35" s="45" t="s">
        <v>57</v>
      </c>
      <c r="G35" s="46" t="s">
        <v>8</v>
      </c>
      <c r="H35" s="45" t="s">
        <v>27</v>
      </c>
      <c r="I35" s="45" t="s">
        <v>30</v>
      </c>
      <c r="J35" s="45" t="s">
        <v>33</v>
      </c>
      <c r="K35" s="46" t="s">
        <v>8</v>
      </c>
      <c r="L35" s="45" t="s">
        <v>37</v>
      </c>
      <c r="M35" s="45" t="s">
        <v>51</v>
      </c>
      <c r="N35" s="45" t="s">
        <v>42</v>
      </c>
      <c r="O35" s="46" t="s">
        <v>8</v>
      </c>
      <c r="P35" s="20" t="str">
        <f>IF(B35="","",VLOOKUP(B35,Bewertungsoptionen!$A$4:$B$7,2,FALSE))</f>
        <v>W</v>
      </c>
      <c r="Q35" s="20">
        <f>IF(P35="","",IF(E35="","",VLOOKUP(E35,Bewertungsoptionen!$A$13:$B$22,2,FALSE)))</f>
        <v>3</v>
      </c>
      <c r="R35" s="20">
        <f>IF(P35="","",IF(F35="","",VLOOKUP(F35,Bewertungsoptionen!$A$26:$B$30,2,FALSE)))</f>
        <v>1</v>
      </c>
      <c r="S35" s="21">
        <f t="shared" si="0"/>
        <v>4</v>
      </c>
      <c r="T35" s="20">
        <f>IF(P35="","",IF(H35="","",VLOOKUP(H35,Bewertungsoptionen!$A$36:$B$38,2,FALSE)))</f>
        <v>1</v>
      </c>
      <c r="U35" s="20">
        <f>IF(P35="","",IF(I35="","",VLOOKUP(I35,Bewertungsoptionen!$A$42:$B$44,2,FALSE)))</f>
        <v>1</v>
      </c>
      <c r="V35" s="20">
        <f>IF(P35="","",IF(J35="","",VLOOKUP(J35,Bewertungsoptionen!$A$48:$B$50,2,FALSE)))</f>
        <v>1</v>
      </c>
      <c r="W35" s="21">
        <f t="shared" si="1"/>
        <v>3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0</v>
      </c>
      <c r="AA35" s="21">
        <f t="shared" si="2"/>
        <v>3</v>
      </c>
    </row>
    <row r="36" spans="1:28" thickTop="1" thickBot="1" x14ac:dyDescent="0.3">
      <c r="A36" s="4">
        <f t="shared" si="3"/>
        <v>33</v>
      </c>
      <c r="B36" s="45" t="s">
        <v>2</v>
      </c>
      <c r="C36" s="45" t="s">
        <v>152</v>
      </c>
      <c r="D36" s="46" t="s">
        <v>8</v>
      </c>
      <c r="E36" s="45" t="s">
        <v>96</v>
      </c>
      <c r="F36" s="45" t="s">
        <v>56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39</v>
      </c>
      <c r="N36" s="45" t="s">
        <v>44</v>
      </c>
      <c r="O36" s="46" t="s">
        <v>8</v>
      </c>
      <c r="P36" s="20" t="str">
        <f>IF(B36="","",VLOOKUP(B36,Bewertungsoptionen!$A$4:$B$7,2,FALSE))</f>
        <v>Ö</v>
      </c>
      <c r="Q36" s="20">
        <f>IF(P36="","",IF(E36="","",VLOOKUP(E36,Bewertungsoptionen!$A$13:$B$22,2,FALSE)))</f>
        <v>6</v>
      </c>
      <c r="R36" s="20">
        <f>IF(P36="","",IF(F36="","",VLOOKUP(F36,Bewertungsoptionen!$A$26:$B$30,2,FALSE)))</f>
        <v>0</v>
      </c>
      <c r="S36" s="21">
        <f t="shared" si="0"/>
        <v>6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0</v>
      </c>
      <c r="Z36" s="20">
        <f>IF(P36="","",IF(N36="","",VLOOKUP(N36,Bewertungsoptionen!$A$68:$B$71,2,FALSE)))</f>
        <v>2</v>
      </c>
      <c r="AA36" s="21">
        <f t="shared" si="2"/>
        <v>3</v>
      </c>
    </row>
    <row r="37" spans="1:28" thickTop="1" thickBot="1" x14ac:dyDescent="0.3">
      <c r="A37" s="4">
        <f t="shared" si="3"/>
        <v>34</v>
      </c>
      <c r="B37" s="45" t="s">
        <v>1</v>
      </c>
      <c r="C37" s="45" t="s">
        <v>153</v>
      </c>
      <c r="D37" s="46" t="s">
        <v>8</v>
      </c>
      <c r="E37" s="45" t="s">
        <v>92</v>
      </c>
      <c r="F37" s="45" t="s">
        <v>58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45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2</v>
      </c>
      <c r="S37" s="21">
        <f t="shared" si="0"/>
        <v>4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3</v>
      </c>
      <c r="AA37" s="21">
        <f t="shared" si="2"/>
        <v>6</v>
      </c>
    </row>
    <row r="38" spans="1:28" thickTop="1" thickBot="1" x14ac:dyDescent="0.3">
      <c r="A38" s="4">
        <f t="shared" si="3"/>
        <v>35</v>
      </c>
      <c r="B38" s="45" t="s">
        <v>3</v>
      </c>
      <c r="C38" s="45" t="s">
        <v>3</v>
      </c>
      <c r="D38" s="46" t="s">
        <v>8</v>
      </c>
      <c r="E38" s="45" t="s">
        <v>93</v>
      </c>
      <c r="F38" s="45" t="s">
        <v>57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3</v>
      </c>
      <c r="R38" s="20">
        <f>IF(P38="","",IF(F38="","",VLOOKUP(F38,Bewertungsoptionen!$A$26:$B$30,2,FALSE)))</f>
        <v>1</v>
      </c>
      <c r="S38" s="21">
        <f t="shared" si="0"/>
        <v>4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1</v>
      </c>
      <c r="AA38" s="21">
        <f t="shared" si="2"/>
        <v>4</v>
      </c>
    </row>
    <row r="39" spans="1:28" thickTop="1" thickBot="1" x14ac:dyDescent="0.3">
      <c r="A39" s="4">
        <f t="shared" si="3"/>
        <v>36</v>
      </c>
      <c r="B39" s="45" t="s">
        <v>3</v>
      </c>
      <c r="C39" s="45" t="s">
        <v>154</v>
      </c>
      <c r="D39" s="46" t="s">
        <v>8</v>
      </c>
      <c r="E39" s="45" t="s">
        <v>92</v>
      </c>
      <c r="F39" s="45" t="s">
        <v>57</v>
      </c>
      <c r="G39" s="46" t="s">
        <v>8</v>
      </c>
      <c r="H39" s="45"/>
      <c r="I39" s="45"/>
      <c r="J39" s="45"/>
      <c r="K39" s="46" t="s">
        <v>8</v>
      </c>
      <c r="L39" s="45" t="s">
        <v>37</v>
      </c>
      <c r="M39" s="45" t="s">
        <v>51</v>
      </c>
      <c r="N39" s="45" t="s">
        <v>45</v>
      </c>
      <c r="O39" s="46" t="s">
        <v>8</v>
      </c>
      <c r="P39" s="20" t="str">
        <f>IF(B39="","",VLOOKUP(B39,Bewertungsoptionen!$A$4:$B$7,2,FALSE))</f>
        <v>W</v>
      </c>
      <c r="Q39" s="20">
        <f>IF(P39="","",IF(E39="","",VLOOKUP(E39,Bewertungsoptionen!$A$13:$B$22,2,FALSE)))</f>
        <v>2</v>
      </c>
      <c r="R39" s="20">
        <f>IF(P39="","",IF(F39="","",VLOOKUP(F39,Bewertungsoptionen!$A$26:$B$30,2,FALSE)))</f>
        <v>1</v>
      </c>
      <c r="S39" s="21">
        <f t="shared" si="0"/>
        <v>3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2</v>
      </c>
      <c r="Z39" s="20">
        <f>IF(P39="","",IF(N39="","",VLOOKUP(N39,Bewertungsoptionen!$A$68:$B$71,2,FALSE)))</f>
        <v>3</v>
      </c>
      <c r="AA39" s="21">
        <f t="shared" si="2"/>
        <v>6</v>
      </c>
    </row>
    <row r="40" spans="1:28" thickTop="1" thickBot="1" x14ac:dyDescent="0.3">
      <c r="A40" s="4">
        <f t="shared" si="3"/>
        <v>37</v>
      </c>
      <c r="B40" s="45" t="s">
        <v>3</v>
      </c>
      <c r="C40" s="45" t="s">
        <v>3</v>
      </c>
      <c r="D40" s="46" t="s">
        <v>8</v>
      </c>
      <c r="E40" s="45" t="s">
        <v>92</v>
      </c>
      <c r="F40" s="45" t="s">
        <v>57</v>
      </c>
      <c r="G40" s="46" t="s">
        <v>8</v>
      </c>
      <c r="H40" s="45"/>
      <c r="I40" s="45"/>
      <c r="J40" s="45"/>
      <c r="K40" s="46" t="s">
        <v>8</v>
      </c>
      <c r="L40" s="45" t="s">
        <v>37</v>
      </c>
      <c r="M40" s="45" t="s">
        <v>51</v>
      </c>
      <c r="N40" s="45" t="s">
        <v>42</v>
      </c>
      <c r="O40" s="46" t="s">
        <v>8</v>
      </c>
      <c r="P40" s="20" t="str">
        <f>IF(B40="","",VLOOKUP(B40,Bewertungsoptionen!$A$4:$B$7,2,FALSE))</f>
        <v>W</v>
      </c>
      <c r="Q40" s="20">
        <f>IF(P40="","",IF(E40="","",VLOOKUP(E40,Bewertungsoptionen!$A$13:$B$22,2,FALSE)))</f>
        <v>2</v>
      </c>
      <c r="R40" s="20">
        <f>IF(P40="","",IF(F40="","",VLOOKUP(F40,Bewertungsoptionen!$A$26:$B$30,2,FALSE)))</f>
        <v>1</v>
      </c>
      <c r="S40" s="21">
        <f t="shared" si="0"/>
        <v>3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0</v>
      </c>
      <c r="AA40" s="21">
        <f t="shared" si="2"/>
        <v>3</v>
      </c>
    </row>
    <row r="41" spans="1:28" thickTop="1" thickBot="1" x14ac:dyDescent="0.3">
      <c r="A41" s="4">
        <f t="shared" si="3"/>
        <v>38</v>
      </c>
      <c r="B41" s="45" t="s">
        <v>34</v>
      </c>
      <c r="C41" s="45" t="s">
        <v>155</v>
      </c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 t="s">
        <v>39</v>
      </c>
      <c r="N41" s="45" t="s">
        <v>42</v>
      </c>
      <c r="O41" s="46" t="s">
        <v>8</v>
      </c>
      <c r="P41" s="20" t="str">
        <f>IF(B41="","",VLOOKUP(B41,Bewertungsoptionen!$A$4:$B$7,2,FALSE))</f>
        <v>D</v>
      </c>
      <c r="Q41" s="20" t="str">
        <f>IF(P41="","",IF(E41="","",VLOOKUP(E41,Bewertungsoptionen!$A$13:$B$22,2,FALSE)))</f>
        <v/>
      </c>
      <c r="R41" s="20" t="str">
        <f>IF(P41="","",IF(F41="","",VLOOKUP(F41,Bewertungsoptionen!$A$26:$B$30,2,FALSE)))</f>
        <v/>
      </c>
      <c r="S41" s="21">
        <f t="shared" si="0"/>
        <v>0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 t="str">
        <f>IF(P41="","",IF(L41="","",VLOOKUP(L41,Bewertungsoptionen!$A$56:$B$57,2,FALSE)))</f>
        <v/>
      </c>
      <c r="Y41" s="20">
        <f>IF(P41="","",IF(M41="","",VLOOKUP(M41,Bewertungsoptionen!$A$61:$B$64,2,FALSE)))</f>
        <v>0</v>
      </c>
      <c r="Z41" s="20">
        <f>IF(P41="","",IF(N41="","",VLOOKUP(N41,Bewertungsoptionen!$A$68:$B$71,2,FALSE)))</f>
        <v>0</v>
      </c>
      <c r="AA41" s="21">
        <f t="shared" si="2"/>
        <v>0</v>
      </c>
    </row>
    <row r="42" spans="1:28" thickTop="1" thickBot="1" x14ac:dyDescent="0.3">
      <c r="A42" s="4">
        <f t="shared" si="3"/>
        <v>39</v>
      </c>
      <c r="B42" s="45" t="s">
        <v>2</v>
      </c>
      <c r="C42" s="45" t="s">
        <v>156</v>
      </c>
      <c r="D42" s="46" t="s">
        <v>8</v>
      </c>
      <c r="E42" s="45" t="s">
        <v>98</v>
      </c>
      <c r="F42" s="45" t="s">
        <v>58</v>
      </c>
      <c r="G42" s="46" t="s">
        <v>8</v>
      </c>
      <c r="H42" s="45" t="s">
        <v>28</v>
      </c>
      <c r="I42" s="45" t="s">
        <v>30</v>
      </c>
      <c r="J42" s="45" t="s">
        <v>33</v>
      </c>
      <c r="K42" s="46" t="s">
        <v>8</v>
      </c>
      <c r="L42" s="45" t="s">
        <v>37</v>
      </c>
      <c r="M42" s="45" t="s">
        <v>51</v>
      </c>
      <c r="N42" s="45" t="s">
        <v>43</v>
      </c>
      <c r="O42" s="46" t="s">
        <v>8</v>
      </c>
      <c r="P42" s="20" t="str">
        <f>IF(B42="","",VLOOKUP(B42,Bewertungsoptionen!$A$4:$B$7,2,FALSE))</f>
        <v>Ö</v>
      </c>
      <c r="Q42" s="20">
        <f>IF(P42="","",IF(E42="","",VLOOKUP(E42,Bewertungsoptionen!$A$13:$B$22,2,FALSE)))</f>
        <v>8</v>
      </c>
      <c r="R42" s="20">
        <f>IF(P42="","",IF(F42="","",VLOOKUP(F42,Bewertungsoptionen!$A$26:$B$30,2,FALSE)))</f>
        <v>2</v>
      </c>
      <c r="S42" s="21">
        <f t="shared" si="0"/>
        <v>10</v>
      </c>
      <c r="T42" s="20">
        <f>IF(P42="","",IF(H42="","",VLOOKUP(H42,Bewertungsoptionen!$A$36:$B$38,2,FALSE)))</f>
        <v>2</v>
      </c>
      <c r="U42" s="20">
        <f>IF(P42="","",IF(I42="","",VLOOKUP(I42,Bewertungsoptionen!$A$42:$B$44,2,FALSE)))</f>
        <v>1</v>
      </c>
      <c r="V42" s="20">
        <f>IF(P42="","",IF(J42="","",VLOOKUP(J42,Bewertungsoptionen!$A$48:$B$50,2,FALSE)))</f>
        <v>1</v>
      </c>
      <c r="W42" s="21">
        <f t="shared" si="1"/>
        <v>4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2</v>
      </c>
      <c r="Z42" s="20">
        <f>IF(P42="","",IF(N42="","",VLOOKUP(N42,Bewertungsoptionen!$A$68:$B$71,2,FALSE)))</f>
        <v>1</v>
      </c>
      <c r="AA42" s="21">
        <f t="shared" si="2"/>
        <v>4</v>
      </c>
    </row>
    <row r="43" spans="1:28" thickTop="1" thickBot="1" x14ac:dyDescent="0.3">
      <c r="A43" s="4">
        <f t="shared" si="3"/>
        <v>40</v>
      </c>
      <c r="B43" s="45" t="s">
        <v>2</v>
      </c>
      <c r="C43" s="45" t="s">
        <v>157</v>
      </c>
      <c r="D43" s="46" t="s">
        <v>8</v>
      </c>
      <c r="E43" s="45" t="s">
        <v>99</v>
      </c>
      <c r="F43" s="45" t="s">
        <v>59</v>
      </c>
      <c r="G43" s="46" t="s">
        <v>8</v>
      </c>
      <c r="H43" s="45" t="s">
        <v>28</v>
      </c>
      <c r="I43" s="45" t="s">
        <v>30</v>
      </c>
      <c r="J43" s="45" t="s">
        <v>33</v>
      </c>
      <c r="K43" s="46" t="s">
        <v>8</v>
      </c>
      <c r="L43" s="45" t="s">
        <v>37</v>
      </c>
      <c r="M43" s="45" t="s">
        <v>39</v>
      </c>
      <c r="N43" s="45" t="s">
        <v>42</v>
      </c>
      <c r="O43" s="46" t="s">
        <v>8</v>
      </c>
      <c r="P43" s="20" t="str">
        <f>IF(B43="","",VLOOKUP(B43,Bewertungsoptionen!$A$4:$B$7,2,FALSE))</f>
        <v>Ö</v>
      </c>
      <c r="Q43" s="20">
        <f>IF(P43="","",IF(E43="","",VLOOKUP(E43,Bewertungsoptionen!$A$13:$B$22,2,FALSE)))</f>
        <v>10</v>
      </c>
      <c r="R43" s="20">
        <f>IF(P43="","",IF(F43="","",VLOOKUP(F43,Bewertungsoptionen!$A$26:$B$30,2,FALSE)))</f>
        <v>3</v>
      </c>
      <c r="S43" s="21">
        <f t="shared" si="0"/>
        <v>13</v>
      </c>
      <c r="T43" s="20">
        <f>IF(P43="","",IF(H43="","",VLOOKUP(H43,Bewertungsoptionen!$A$36:$B$38,2,FALSE)))</f>
        <v>2</v>
      </c>
      <c r="U43" s="20">
        <f>IF(P43="","",IF(I43="","",VLOOKUP(I43,Bewertungsoptionen!$A$42:$B$44,2,FALSE)))</f>
        <v>1</v>
      </c>
      <c r="V43" s="20">
        <f>IF(P43="","",IF(J43="","",VLOOKUP(J43,Bewertungsoptionen!$A$48:$B$50,2,FALSE)))</f>
        <v>1</v>
      </c>
      <c r="W43" s="21">
        <f t="shared" si="1"/>
        <v>4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0</v>
      </c>
      <c r="Z43" s="20">
        <f>IF(P43="","",IF(N43="","",VLOOKUP(N43,Bewertungsoptionen!$A$68:$B$71,2,FALSE)))</f>
        <v>0</v>
      </c>
      <c r="AA43" s="21">
        <f t="shared" si="2"/>
        <v>1</v>
      </c>
    </row>
    <row r="44" spans="1:28" thickTop="1" thickBot="1" x14ac:dyDescent="0.3">
      <c r="A44" s="4">
        <f t="shared" si="3"/>
        <v>41</v>
      </c>
      <c r="B44" s="45" t="s">
        <v>2</v>
      </c>
      <c r="C44" s="45" t="s">
        <v>158</v>
      </c>
      <c r="D44" s="46" t="s">
        <v>8</v>
      </c>
      <c r="E44" s="45" t="s">
        <v>93</v>
      </c>
      <c r="F44" s="45" t="s">
        <v>56</v>
      </c>
      <c r="G44" s="46" t="s">
        <v>8</v>
      </c>
      <c r="H44" s="45"/>
      <c r="I44" s="45"/>
      <c r="J44" s="45"/>
      <c r="K44" s="46" t="s">
        <v>8</v>
      </c>
      <c r="L44" s="45" t="s">
        <v>37</v>
      </c>
      <c r="M44" s="45" t="s">
        <v>39</v>
      </c>
      <c r="N44" s="45" t="s">
        <v>42</v>
      </c>
      <c r="O44" s="46" t="s">
        <v>8</v>
      </c>
      <c r="P44" s="20" t="str">
        <f>IF(B44="","",VLOOKUP(B44,Bewertungsoptionen!$A$4:$B$7,2,FALSE))</f>
        <v>Ö</v>
      </c>
      <c r="Q44" s="20">
        <f>IF(P44="","",IF(E44="","",VLOOKUP(E44,Bewertungsoptionen!$A$13:$B$22,2,FALSE)))</f>
        <v>3</v>
      </c>
      <c r="R44" s="20">
        <f>IF(P44="","",IF(F44="","",VLOOKUP(F44,Bewertungsoptionen!$A$26:$B$30,2,FALSE)))</f>
        <v>0</v>
      </c>
      <c r="S44" s="21">
        <f t="shared" si="0"/>
        <v>3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0</v>
      </c>
      <c r="Z44" s="20">
        <f>IF(P44="","",IF(N44="","",VLOOKUP(N44,Bewertungsoptionen!$A$68:$B$71,2,FALSE)))</f>
        <v>0</v>
      </c>
      <c r="AA44" s="21">
        <f t="shared" si="2"/>
        <v>1</v>
      </c>
    </row>
    <row r="45" spans="1:28" thickTop="1" thickBot="1" x14ac:dyDescent="0.3">
      <c r="A45" s="4">
        <f t="shared" si="3"/>
        <v>42</v>
      </c>
      <c r="B45" s="45" t="s">
        <v>3</v>
      </c>
      <c r="C45" s="45" t="s">
        <v>3</v>
      </c>
      <c r="D45" s="46" t="s">
        <v>8</v>
      </c>
      <c r="E45" s="45" t="s">
        <v>94</v>
      </c>
      <c r="F45" s="45" t="s">
        <v>57</v>
      </c>
      <c r="G45" s="46" t="s">
        <v>8</v>
      </c>
      <c r="H45" s="45" t="s">
        <v>27</v>
      </c>
      <c r="I45" s="45" t="s">
        <v>30</v>
      </c>
      <c r="J45" s="45" t="s">
        <v>33</v>
      </c>
      <c r="K45" s="46" t="s">
        <v>8</v>
      </c>
      <c r="L45" s="45" t="s">
        <v>37</v>
      </c>
      <c r="M45" s="45" t="s">
        <v>51</v>
      </c>
      <c r="N45" s="45" t="s">
        <v>45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4</v>
      </c>
      <c r="R45" s="20">
        <f>IF(P45="","",IF(F45="","",VLOOKUP(F45,Bewertungsoptionen!$A$26:$B$30,2,FALSE)))</f>
        <v>1</v>
      </c>
      <c r="S45" s="21">
        <f t="shared" si="0"/>
        <v>5</v>
      </c>
      <c r="T45" s="20">
        <f>IF(P45="","",IF(H45="","",VLOOKUP(H45,Bewertungsoptionen!$A$36:$B$38,2,FALSE)))</f>
        <v>1</v>
      </c>
      <c r="U45" s="20">
        <f>IF(P45="","",IF(I45="","",VLOOKUP(I45,Bewertungsoptionen!$A$42:$B$44,2,FALSE)))</f>
        <v>1</v>
      </c>
      <c r="V45" s="20">
        <f>IF(P45="","",IF(J45="","",VLOOKUP(J45,Bewertungsoptionen!$A$48:$B$50,2,FALSE)))</f>
        <v>1</v>
      </c>
      <c r="W45" s="21">
        <f t="shared" si="1"/>
        <v>3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3</v>
      </c>
      <c r="AA45" s="21">
        <f t="shared" si="2"/>
        <v>6</v>
      </c>
    </row>
    <row r="46" spans="1:28" thickTop="1" thickBot="1" x14ac:dyDescent="0.3">
      <c r="A46" s="4">
        <f t="shared" si="3"/>
        <v>43</v>
      </c>
      <c r="B46" s="45" t="s">
        <v>3</v>
      </c>
      <c r="C46" s="45" t="s">
        <v>3</v>
      </c>
      <c r="D46" s="46" t="s">
        <v>8</v>
      </c>
      <c r="E46" s="45" t="s">
        <v>95</v>
      </c>
      <c r="F46" s="45" t="s">
        <v>57</v>
      </c>
      <c r="G46" s="46" t="s">
        <v>8</v>
      </c>
      <c r="H46" s="45" t="s">
        <v>27</v>
      </c>
      <c r="I46" s="45" t="s">
        <v>30</v>
      </c>
      <c r="J46" s="45" t="s">
        <v>33</v>
      </c>
      <c r="K46" s="46" t="s">
        <v>8</v>
      </c>
      <c r="L46" s="45" t="s">
        <v>37</v>
      </c>
      <c r="M46" s="45" t="s">
        <v>51</v>
      </c>
      <c r="N46" s="45" t="s">
        <v>45</v>
      </c>
      <c r="O46" s="46" t="s">
        <v>8</v>
      </c>
      <c r="P46" s="20" t="str">
        <f>IF(B46="","",VLOOKUP(B46,Bewertungsoptionen!$A$4:$B$7,2,FALSE))</f>
        <v>W</v>
      </c>
      <c r="Q46" s="20">
        <f>IF(P46="","",IF(E46="","",VLOOKUP(E46,Bewertungsoptionen!$A$13:$B$22,2,FALSE)))</f>
        <v>5</v>
      </c>
      <c r="R46" s="20">
        <f>IF(P46="","",IF(F46="","",VLOOKUP(F46,Bewertungsoptionen!$A$26:$B$30,2,FALSE)))</f>
        <v>1</v>
      </c>
      <c r="S46" s="21">
        <f t="shared" si="0"/>
        <v>6</v>
      </c>
      <c r="T46" s="20">
        <f>IF(P46="","",IF(H46="","",VLOOKUP(H46,Bewertungsoptionen!$A$36:$B$38,2,FALSE)))</f>
        <v>1</v>
      </c>
      <c r="U46" s="20">
        <f>IF(P46="","",IF(I46="","",VLOOKUP(I46,Bewertungsoptionen!$A$42:$B$44,2,FALSE)))</f>
        <v>1</v>
      </c>
      <c r="V46" s="20">
        <f>IF(P46="","",IF(J46="","",VLOOKUP(J46,Bewertungsoptionen!$A$48:$B$50,2,FALSE)))</f>
        <v>1</v>
      </c>
      <c r="W46" s="21">
        <f t="shared" si="1"/>
        <v>3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2</v>
      </c>
      <c r="Z46" s="20">
        <f>IF(P46="","",IF(N46="","",VLOOKUP(N46,Bewertungsoptionen!$A$68:$B$71,2,FALSE)))</f>
        <v>3</v>
      </c>
      <c r="AA46" s="21">
        <f t="shared" si="2"/>
        <v>6</v>
      </c>
    </row>
    <row r="47" spans="1:28" thickTop="1" thickBot="1" x14ac:dyDescent="0.3">
      <c r="A47" s="4">
        <f t="shared" si="3"/>
        <v>44</v>
      </c>
      <c r="B47" s="45" t="s">
        <v>3</v>
      </c>
      <c r="C47" s="45" t="s">
        <v>3</v>
      </c>
      <c r="D47" s="46" t="s">
        <v>8</v>
      </c>
      <c r="E47" s="45" t="s">
        <v>94</v>
      </c>
      <c r="F47" s="45" t="s">
        <v>58</v>
      </c>
      <c r="G47" s="46" t="s">
        <v>8</v>
      </c>
      <c r="H47" s="45" t="s">
        <v>27</v>
      </c>
      <c r="I47" s="45" t="s">
        <v>30</v>
      </c>
      <c r="J47" s="45" t="s">
        <v>33</v>
      </c>
      <c r="K47" s="46" t="s">
        <v>8</v>
      </c>
      <c r="L47" s="45" t="s">
        <v>37</v>
      </c>
      <c r="M47" s="45" t="s">
        <v>51</v>
      </c>
      <c r="N47" s="45" t="s">
        <v>45</v>
      </c>
      <c r="O47" s="46" t="s">
        <v>8</v>
      </c>
      <c r="P47" s="20" t="str">
        <f>IF(B47="","",VLOOKUP(B47,Bewertungsoptionen!$A$4:$B$7,2,FALSE))</f>
        <v>W</v>
      </c>
      <c r="Q47" s="20">
        <f>IF(P47="","",IF(E47="","",VLOOKUP(E47,Bewertungsoptionen!$A$13:$B$22,2,FALSE)))</f>
        <v>4</v>
      </c>
      <c r="R47" s="20">
        <f>IF(P47="","",IF(F47="","",VLOOKUP(F47,Bewertungsoptionen!$A$26:$B$30,2,FALSE)))</f>
        <v>2</v>
      </c>
      <c r="S47" s="21">
        <f t="shared" si="0"/>
        <v>6</v>
      </c>
      <c r="T47" s="20">
        <f>IF(P47="","",IF(H47="","",VLOOKUP(H47,Bewertungsoptionen!$A$36:$B$38,2,FALSE)))</f>
        <v>1</v>
      </c>
      <c r="U47" s="20">
        <f>IF(P47="","",IF(I47="","",VLOOKUP(I47,Bewertungsoptionen!$A$42:$B$44,2,FALSE)))</f>
        <v>1</v>
      </c>
      <c r="V47" s="20">
        <f>IF(P47="","",IF(J47="","",VLOOKUP(J47,Bewertungsoptionen!$A$48:$B$50,2,FALSE)))</f>
        <v>1</v>
      </c>
      <c r="W47" s="21">
        <f t="shared" si="1"/>
        <v>3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2</v>
      </c>
      <c r="Z47" s="20">
        <f>IF(P47="","",IF(N47="","",VLOOKUP(N47,Bewertungsoptionen!$A$68:$B$71,2,FALSE)))</f>
        <v>3</v>
      </c>
      <c r="AA47" s="21">
        <f t="shared" si="2"/>
        <v>6</v>
      </c>
    </row>
    <row r="48" spans="1:28" thickTop="1" thickBot="1" x14ac:dyDescent="0.3">
      <c r="A48" s="4">
        <f t="shared" si="3"/>
        <v>45</v>
      </c>
      <c r="B48" s="45" t="s">
        <v>3</v>
      </c>
      <c r="C48" s="45" t="s">
        <v>3</v>
      </c>
      <c r="D48" s="46" t="s">
        <v>8</v>
      </c>
      <c r="E48" s="45" t="s">
        <v>97</v>
      </c>
      <c r="F48" s="45" t="s">
        <v>58</v>
      </c>
      <c r="G48" s="46" t="s">
        <v>8</v>
      </c>
      <c r="H48" s="45" t="s">
        <v>27</v>
      </c>
      <c r="I48" s="45" t="s">
        <v>30</v>
      </c>
      <c r="J48" s="45" t="s">
        <v>33</v>
      </c>
      <c r="K48" s="46" t="s">
        <v>8</v>
      </c>
      <c r="L48" s="45" t="s">
        <v>37</v>
      </c>
      <c r="M48" s="45" t="s">
        <v>51</v>
      </c>
      <c r="N48" s="45" t="s">
        <v>45</v>
      </c>
      <c r="O48" s="46" t="s">
        <v>8</v>
      </c>
      <c r="P48" s="20" t="str">
        <f>IF(B48="","",VLOOKUP(B48,Bewertungsoptionen!$A$4:$B$7,2,FALSE))</f>
        <v>W</v>
      </c>
      <c r="Q48" s="20">
        <f>IF(P48="","",IF(E48="","",VLOOKUP(E48,Bewertungsoptionen!$A$13:$B$22,2,FALSE)))</f>
        <v>7</v>
      </c>
      <c r="R48" s="20">
        <f>IF(P48="","",IF(F48="","",VLOOKUP(F48,Bewertungsoptionen!$A$26:$B$30,2,FALSE)))</f>
        <v>2</v>
      </c>
      <c r="S48" s="21">
        <f t="shared" si="0"/>
        <v>9</v>
      </c>
      <c r="T48" s="20">
        <f>IF(P48="","",IF(H48="","",VLOOKUP(H48,Bewertungsoptionen!$A$36:$B$38,2,FALSE)))</f>
        <v>1</v>
      </c>
      <c r="U48" s="20">
        <f>IF(P48="","",IF(I48="","",VLOOKUP(I48,Bewertungsoptionen!$A$42:$B$44,2,FALSE)))</f>
        <v>1</v>
      </c>
      <c r="V48" s="20">
        <f>IF(P48="","",IF(J48="","",VLOOKUP(J48,Bewertungsoptionen!$A$48:$B$50,2,FALSE)))</f>
        <v>1</v>
      </c>
      <c r="W48" s="21">
        <f t="shared" si="1"/>
        <v>3</v>
      </c>
      <c r="X48" s="20">
        <f>IF(P48="","",IF(L48="","",VLOOKUP(L48,Bewertungsoptionen!$A$56:$B$57,2,FALSE)))</f>
        <v>1</v>
      </c>
      <c r="Y48" s="20">
        <f>IF(P48="","",IF(M48="","",VLOOKUP(M48,Bewertungsoptionen!$A$61:$B$64,2,FALSE)))</f>
        <v>2</v>
      </c>
      <c r="Z48" s="20">
        <f>IF(P48="","",IF(N48="","",VLOOKUP(N48,Bewertungsoptionen!$A$68:$B$71,2,FALSE)))</f>
        <v>3</v>
      </c>
      <c r="AA48" s="21">
        <f t="shared" si="2"/>
        <v>6</v>
      </c>
    </row>
    <row r="49" spans="1:27" thickTop="1" thickBot="1" x14ac:dyDescent="0.3">
      <c r="A49" s="4">
        <f t="shared" si="3"/>
        <v>46</v>
      </c>
      <c r="B49" s="45" t="s">
        <v>3</v>
      </c>
      <c r="C49" s="45" t="s">
        <v>3</v>
      </c>
      <c r="D49" s="46" t="s">
        <v>8</v>
      </c>
      <c r="E49" s="45" t="s">
        <v>94</v>
      </c>
      <c r="F49" s="45" t="s">
        <v>57</v>
      </c>
      <c r="G49" s="46" t="s">
        <v>8</v>
      </c>
      <c r="H49" s="45" t="s">
        <v>27</v>
      </c>
      <c r="I49" s="45" t="s">
        <v>30</v>
      </c>
      <c r="J49" s="45" t="s">
        <v>33</v>
      </c>
      <c r="K49" s="46" t="s">
        <v>8</v>
      </c>
      <c r="L49" s="45" t="s">
        <v>37</v>
      </c>
      <c r="M49" s="45" t="s">
        <v>51</v>
      </c>
      <c r="N49" s="45" t="s">
        <v>45</v>
      </c>
      <c r="O49" s="46" t="s">
        <v>8</v>
      </c>
      <c r="P49" s="20" t="str">
        <f>IF(B49="","",VLOOKUP(B49,Bewertungsoptionen!$A$4:$B$7,2,FALSE))</f>
        <v>W</v>
      </c>
      <c r="Q49" s="20">
        <f>IF(P49="","",IF(E49="","",VLOOKUP(E49,Bewertungsoptionen!$A$13:$B$22,2,FALSE)))</f>
        <v>4</v>
      </c>
      <c r="R49" s="20">
        <f>IF(P49="","",IF(F49="","",VLOOKUP(F49,Bewertungsoptionen!$A$26:$B$30,2,FALSE)))</f>
        <v>1</v>
      </c>
      <c r="S49" s="21">
        <f t="shared" si="0"/>
        <v>5</v>
      </c>
      <c r="T49" s="20">
        <f>IF(P49="","",IF(H49="","",VLOOKUP(H49,Bewertungsoptionen!$A$36:$B$38,2,FALSE)))</f>
        <v>1</v>
      </c>
      <c r="U49" s="20">
        <f>IF(P49="","",IF(I49="","",VLOOKUP(I49,Bewertungsoptionen!$A$42:$B$44,2,FALSE)))</f>
        <v>1</v>
      </c>
      <c r="V49" s="20">
        <f>IF(P49="","",IF(J49="","",VLOOKUP(J49,Bewertungsoptionen!$A$48:$B$50,2,FALSE)))</f>
        <v>1</v>
      </c>
      <c r="W49" s="21">
        <f t="shared" si="1"/>
        <v>3</v>
      </c>
      <c r="X49" s="20">
        <f>IF(P49="","",IF(L49="","",VLOOKUP(L49,Bewertungsoptionen!$A$56:$B$57,2,FALSE)))</f>
        <v>1</v>
      </c>
      <c r="Y49" s="20">
        <f>IF(P49="","",IF(M49="","",VLOOKUP(M49,Bewertungsoptionen!$A$61:$B$64,2,FALSE)))</f>
        <v>2</v>
      </c>
      <c r="Z49" s="20">
        <f>IF(P49="","",IF(N49="","",VLOOKUP(N49,Bewertungsoptionen!$A$68:$B$71,2,FALSE)))</f>
        <v>3</v>
      </c>
      <c r="AA49" s="21">
        <f t="shared" si="2"/>
        <v>6</v>
      </c>
    </row>
    <row r="50" spans="1:27" thickTop="1" thickBot="1" x14ac:dyDescent="0.3">
      <c r="A50" s="4">
        <f t="shared" si="3"/>
        <v>47</v>
      </c>
      <c r="B50" s="45" t="s">
        <v>3</v>
      </c>
      <c r="C50" s="45" t="s">
        <v>3</v>
      </c>
      <c r="D50" s="46" t="s">
        <v>8</v>
      </c>
      <c r="E50" s="45" t="s">
        <v>93</v>
      </c>
      <c r="F50" s="45" t="s">
        <v>57</v>
      </c>
      <c r="G50" s="46" t="s">
        <v>8</v>
      </c>
      <c r="H50" s="45" t="s">
        <v>27</v>
      </c>
      <c r="I50" s="45" t="s">
        <v>30</v>
      </c>
      <c r="J50" s="45" t="s">
        <v>33</v>
      </c>
      <c r="K50" s="46" t="s">
        <v>8</v>
      </c>
      <c r="L50" s="45" t="s">
        <v>37</v>
      </c>
      <c r="M50" s="45" t="s">
        <v>51</v>
      </c>
      <c r="N50" s="45" t="s">
        <v>44</v>
      </c>
      <c r="O50" s="46" t="s">
        <v>8</v>
      </c>
      <c r="P50" s="20" t="str">
        <f>IF(B50="","",VLOOKUP(B50,Bewertungsoptionen!$A$4:$B$7,2,FALSE))</f>
        <v>W</v>
      </c>
      <c r="Q50" s="20">
        <f>IF(P50="","",IF(E50="","",VLOOKUP(E50,Bewertungsoptionen!$A$13:$B$22,2,FALSE)))</f>
        <v>3</v>
      </c>
      <c r="R50" s="20">
        <f>IF(P50="","",IF(F50="","",VLOOKUP(F50,Bewertungsoptionen!$A$26:$B$30,2,FALSE)))</f>
        <v>1</v>
      </c>
      <c r="S50" s="21">
        <f t="shared" si="0"/>
        <v>4</v>
      </c>
      <c r="T50" s="20">
        <f>IF(P50="","",IF(H50="","",VLOOKUP(H50,Bewertungsoptionen!$A$36:$B$38,2,FALSE)))</f>
        <v>1</v>
      </c>
      <c r="U50" s="20">
        <f>IF(P50="","",IF(I50="","",VLOOKUP(I50,Bewertungsoptionen!$A$42:$B$44,2,FALSE)))</f>
        <v>1</v>
      </c>
      <c r="V50" s="20">
        <f>IF(P50="","",IF(J50="","",VLOOKUP(J50,Bewertungsoptionen!$A$48:$B$50,2,FALSE)))</f>
        <v>1</v>
      </c>
      <c r="W50" s="21">
        <f t="shared" si="1"/>
        <v>3</v>
      </c>
      <c r="X50" s="20">
        <f>IF(P50="","",IF(L50="","",VLOOKUP(L50,Bewertungsoptionen!$A$56:$B$57,2,FALSE)))</f>
        <v>1</v>
      </c>
      <c r="Y50" s="20">
        <f>IF(P50="","",IF(M50="","",VLOOKUP(M50,Bewertungsoptionen!$A$61:$B$64,2,FALSE)))</f>
        <v>2</v>
      </c>
      <c r="Z50" s="20">
        <f>IF(P50="","",IF(N50="","",VLOOKUP(N50,Bewertungsoptionen!$A$68:$B$71,2,FALSE)))</f>
        <v>2</v>
      </c>
      <c r="AA50" s="21">
        <f t="shared" si="2"/>
        <v>5</v>
      </c>
    </row>
    <row r="51" spans="1:27" thickTop="1" thickBot="1" x14ac:dyDescent="0.3">
      <c r="A51" s="4">
        <f t="shared" si="3"/>
        <v>48</v>
      </c>
      <c r="B51" s="45" t="s">
        <v>1</v>
      </c>
      <c r="C51" s="45" t="s">
        <v>159</v>
      </c>
      <c r="D51" s="46" t="s">
        <v>8</v>
      </c>
      <c r="E51" s="45" t="s">
        <v>92</v>
      </c>
      <c r="F51" s="45" t="s">
        <v>56</v>
      </c>
      <c r="G51" s="46" t="s">
        <v>8</v>
      </c>
      <c r="H51" s="45"/>
      <c r="I51" s="45"/>
      <c r="J51" s="45"/>
      <c r="K51" s="46" t="s">
        <v>8</v>
      </c>
      <c r="L51" s="45" t="s">
        <v>37</v>
      </c>
      <c r="M51" s="45" t="s">
        <v>51</v>
      </c>
      <c r="N51" s="45" t="s">
        <v>44</v>
      </c>
      <c r="O51" s="46" t="s">
        <v>8</v>
      </c>
      <c r="P51" s="20" t="str">
        <f>IF(B51="","",VLOOKUP(B51,Bewertungsoptionen!$A$4:$B$7,2,FALSE))</f>
        <v>G</v>
      </c>
      <c r="Q51" s="20">
        <f>IF(P51="","",IF(E51="","",VLOOKUP(E51,Bewertungsoptionen!$A$13:$B$22,2,FALSE)))</f>
        <v>2</v>
      </c>
      <c r="R51" s="20">
        <f>IF(P51="","",IF(F51="","",VLOOKUP(F51,Bewertungsoptionen!$A$26:$B$30,2,FALSE)))</f>
        <v>0</v>
      </c>
      <c r="S51" s="21">
        <f t="shared" si="0"/>
        <v>2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>
        <f>IF(P51="","",IF(L51="","",VLOOKUP(L51,Bewertungsoptionen!$A$56:$B$57,2,FALSE)))</f>
        <v>1</v>
      </c>
      <c r="Y51" s="20">
        <f>IF(P51="","",IF(M51="","",VLOOKUP(M51,Bewertungsoptionen!$A$61:$B$64,2,FALSE)))</f>
        <v>2</v>
      </c>
      <c r="Z51" s="20">
        <f>IF(P51="","",IF(N51="","",VLOOKUP(N51,Bewertungsoptionen!$A$68:$B$71,2,FALSE)))</f>
        <v>2</v>
      </c>
      <c r="AA51" s="21">
        <f t="shared" si="2"/>
        <v>5</v>
      </c>
    </row>
    <row r="52" spans="1:27" thickTop="1" thickBot="1" x14ac:dyDescent="0.3">
      <c r="A52" s="4">
        <f t="shared" si="3"/>
        <v>49</v>
      </c>
      <c r="B52" s="45" t="s">
        <v>2</v>
      </c>
      <c r="C52" s="45" t="s">
        <v>160</v>
      </c>
      <c r="D52" s="46" t="s">
        <v>8</v>
      </c>
      <c r="E52" s="45" t="s">
        <v>93</v>
      </c>
      <c r="F52" s="45" t="s">
        <v>58</v>
      </c>
      <c r="G52" s="46" t="s">
        <v>8</v>
      </c>
      <c r="H52" s="45" t="s">
        <v>27</v>
      </c>
      <c r="I52" s="45" t="s">
        <v>30</v>
      </c>
      <c r="J52" s="45" t="s">
        <v>33</v>
      </c>
      <c r="K52" s="46" t="s">
        <v>8</v>
      </c>
      <c r="L52" s="45" t="s">
        <v>37</v>
      </c>
      <c r="M52" s="45" t="s">
        <v>50</v>
      </c>
      <c r="N52" s="45" t="s">
        <v>43</v>
      </c>
      <c r="O52" s="46" t="s">
        <v>8</v>
      </c>
      <c r="P52" s="20" t="str">
        <f>IF(B52="","",VLOOKUP(B52,Bewertungsoptionen!$A$4:$B$7,2,FALSE))</f>
        <v>Ö</v>
      </c>
      <c r="Q52" s="20">
        <f>IF(P52="","",IF(E52="","",VLOOKUP(E52,Bewertungsoptionen!$A$13:$B$22,2,FALSE)))</f>
        <v>3</v>
      </c>
      <c r="R52" s="20">
        <f>IF(P52="","",IF(F52="","",VLOOKUP(F52,Bewertungsoptionen!$A$26:$B$30,2,FALSE)))</f>
        <v>2</v>
      </c>
      <c r="S52" s="21">
        <f t="shared" si="0"/>
        <v>5</v>
      </c>
      <c r="T52" s="20">
        <f>IF(P52="","",IF(H52="","",VLOOKUP(H52,Bewertungsoptionen!$A$36:$B$38,2,FALSE)))</f>
        <v>1</v>
      </c>
      <c r="U52" s="20">
        <f>IF(P52="","",IF(I52="","",VLOOKUP(I52,Bewertungsoptionen!$A$42:$B$44,2,FALSE)))</f>
        <v>1</v>
      </c>
      <c r="V52" s="20">
        <f>IF(P52="","",IF(J52="","",VLOOKUP(J52,Bewertungsoptionen!$A$48:$B$50,2,FALSE)))</f>
        <v>1</v>
      </c>
      <c r="W52" s="21">
        <f t="shared" si="1"/>
        <v>3</v>
      </c>
      <c r="X52" s="20">
        <f>IF(P52="","",IF(L52="","",VLOOKUP(L52,Bewertungsoptionen!$A$56:$B$57,2,FALSE)))</f>
        <v>1</v>
      </c>
      <c r="Y52" s="20">
        <f>IF(P52="","",IF(M52="","",VLOOKUP(M52,Bewertungsoptionen!$A$61:$B$64,2,FALSE)))</f>
        <v>1</v>
      </c>
      <c r="Z52" s="20">
        <f>IF(P52="","",IF(N52="","",VLOOKUP(N52,Bewertungsoptionen!$A$68:$B$71,2,FALSE)))</f>
        <v>1</v>
      </c>
      <c r="AA52" s="21">
        <f t="shared" si="2"/>
        <v>3</v>
      </c>
    </row>
    <row r="53" spans="1:27" thickTop="1" thickBot="1" x14ac:dyDescent="0.3">
      <c r="A53" s="4">
        <f t="shared" si="3"/>
        <v>50</v>
      </c>
      <c r="B53" s="45" t="s">
        <v>34</v>
      </c>
      <c r="C53" s="45" t="s">
        <v>161</v>
      </c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 t="s">
        <v>39</v>
      </c>
      <c r="N53" s="45" t="s">
        <v>42</v>
      </c>
      <c r="O53" s="46" t="s">
        <v>8</v>
      </c>
      <c r="P53" s="20" t="str">
        <f>IF(B53="","",VLOOKUP(B53,Bewertungsoptionen!$A$4:$B$7,2,FALSE))</f>
        <v>D</v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>
        <f>IF(P53="","",IF(M53="","",VLOOKUP(M53,Bewertungsoptionen!$A$61:$B$64,2,FALSE)))</f>
        <v>0</v>
      </c>
      <c r="Z53" s="20">
        <f>IF(P53="","",IF(N53="","",VLOOKUP(N53,Bewertungsoptionen!$A$68:$B$71,2,FALSE)))</f>
        <v>0</v>
      </c>
      <c r="AA53" s="21">
        <f t="shared" si="2"/>
        <v>0</v>
      </c>
    </row>
    <row r="54" spans="1:27" thickTop="1" thickBot="1" x14ac:dyDescent="0.3">
      <c r="A54" s="4">
        <f t="shared" si="3"/>
        <v>51</v>
      </c>
      <c r="B54" s="45" t="s">
        <v>34</v>
      </c>
      <c r="C54" s="45" t="s">
        <v>163</v>
      </c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 t="s">
        <v>39</v>
      </c>
      <c r="N54" s="45" t="s">
        <v>42</v>
      </c>
      <c r="O54" s="46" t="s">
        <v>8</v>
      </c>
      <c r="P54" s="20" t="str">
        <f>IF(B54="","",VLOOKUP(B54,Bewertungsoptionen!$A$4:$B$7,2,FALSE))</f>
        <v>D</v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>
        <f>IF(P54="","",IF(M54="","",VLOOKUP(M54,Bewertungsoptionen!$A$61:$B$64,2,FALSE)))</f>
        <v>0</v>
      </c>
      <c r="Z54" s="20">
        <f>IF(P54="","",IF(N54="","",VLOOKUP(N54,Bewertungsoptionen!$A$68:$B$71,2,FALSE)))</f>
        <v>0</v>
      </c>
      <c r="AA54" s="21">
        <f t="shared" si="2"/>
        <v>0</v>
      </c>
    </row>
    <row r="55" spans="1:27" thickTop="1" thickBot="1" x14ac:dyDescent="0.3">
      <c r="A55" s="4">
        <f t="shared" si="3"/>
        <v>52</v>
      </c>
      <c r="B55" s="45" t="s">
        <v>34</v>
      </c>
      <c r="C55" s="45" t="s">
        <v>166</v>
      </c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 t="s">
        <v>39</v>
      </c>
      <c r="N55" s="45" t="s">
        <v>42</v>
      </c>
      <c r="O55" s="46" t="s">
        <v>8</v>
      </c>
      <c r="P55" s="20" t="str">
        <f>IF(B55="","",VLOOKUP(B55,Bewertungsoptionen!$A$4:$B$7,2,FALSE))</f>
        <v>D</v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>
        <f>IF(P55="","",IF(M55="","",VLOOKUP(M55,Bewertungsoptionen!$A$61:$B$64,2,FALSE)))</f>
        <v>0</v>
      </c>
      <c r="Z55" s="20">
        <f>IF(P55="","",IF(N55="","",VLOOKUP(N55,Bewertungsoptionen!$A$68:$B$71,2,FALSE)))</f>
        <v>0</v>
      </c>
      <c r="AA55" s="21">
        <f t="shared" si="2"/>
        <v>0</v>
      </c>
    </row>
    <row r="56" spans="1:27" thickTop="1" thickBot="1" x14ac:dyDescent="0.3">
      <c r="A56" s="4">
        <f t="shared" si="3"/>
        <v>53</v>
      </c>
      <c r="B56" s="45" t="s">
        <v>3</v>
      </c>
      <c r="C56" s="45" t="s">
        <v>167</v>
      </c>
      <c r="D56" s="46" t="s">
        <v>8</v>
      </c>
      <c r="E56" s="45" t="s">
        <v>95</v>
      </c>
      <c r="F56" s="45" t="s">
        <v>58</v>
      </c>
      <c r="G56" s="46" t="s">
        <v>8</v>
      </c>
      <c r="H56" s="45" t="s">
        <v>27</v>
      </c>
      <c r="I56" s="45" t="s">
        <v>30</v>
      </c>
      <c r="J56" s="45" t="s">
        <v>33</v>
      </c>
      <c r="K56" s="46" t="s">
        <v>8</v>
      </c>
      <c r="L56" s="45" t="s">
        <v>37</v>
      </c>
      <c r="M56" s="45" t="s">
        <v>51</v>
      </c>
      <c r="N56" s="45" t="s">
        <v>45</v>
      </c>
      <c r="O56" s="46" t="s">
        <v>8</v>
      </c>
      <c r="P56" s="20" t="str">
        <f>IF(B56="","",VLOOKUP(B56,Bewertungsoptionen!$A$4:$B$7,2,FALSE))</f>
        <v>W</v>
      </c>
      <c r="Q56" s="20">
        <f>IF(P56="","",IF(E56="","",VLOOKUP(E56,Bewertungsoptionen!$A$13:$B$22,2,FALSE)))</f>
        <v>5</v>
      </c>
      <c r="R56" s="20">
        <f>IF(P56="","",IF(F56="","",VLOOKUP(F56,Bewertungsoptionen!$A$26:$B$30,2,FALSE)))</f>
        <v>2</v>
      </c>
      <c r="S56" s="21">
        <f t="shared" si="0"/>
        <v>7</v>
      </c>
      <c r="T56" s="20">
        <f>IF(P56="","",IF(H56="","",VLOOKUP(H56,Bewertungsoptionen!$A$36:$B$38,2,FALSE)))</f>
        <v>1</v>
      </c>
      <c r="U56" s="20">
        <f>IF(P56="","",IF(I56="","",VLOOKUP(I56,Bewertungsoptionen!$A$42:$B$44,2,FALSE)))</f>
        <v>1</v>
      </c>
      <c r="V56" s="20">
        <f>IF(P56="","",IF(J56="","",VLOOKUP(J56,Bewertungsoptionen!$A$48:$B$50,2,FALSE)))</f>
        <v>1</v>
      </c>
      <c r="W56" s="21">
        <f t="shared" si="1"/>
        <v>3</v>
      </c>
      <c r="X56" s="20">
        <f>IF(P56="","",IF(L56="","",VLOOKUP(L56,Bewertungsoptionen!$A$56:$B$57,2,FALSE)))</f>
        <v>1</v>
      </c>
      <c r="Y56" s="20">
        <f>IF(P56="","",IF(M56="","",VLOOKUP(M56,Bewertungsoptionen!$A$61:$B$64,2,FALSE)))</f>
        <v>2</v>
      </c>
      <c r="Z56" s="20">
        <f>IF(P56="","",IF(N56="","",VLOOKUP(N56,Bewertungsoptionen!$A$68:$B$71,2,FALSE)))</f>
        <v>3</v>
      </c>
      <c r="AA56" s="21">
        <f t="shared" si="2"/>
        <v>6</v>
      </c>
    </row>
    <row r="57" spans="1:27" thickTop="1" thickBot="1" x14ac:dyDescent="0.3">
      <c r="A57" s="4">
        <f t="shared" si="3"/>
        <v>54</v>
      </c>
      <c r="B57" s="45" t="s">
        <v>2</v>
      </c>
      <c r="C57" s="45" t="s">
        <v>168</v>
      </c>
      <c r="D57" s="46" t="s">
        <v>8</v>
      </c>
      <c r="E57" s="45" t="s">
        <v>97</v>
      </c>
      <c r="F57" s="45" t="s">
        <v>57</v>
      </c>
      <c r="G57" s="46" t="s">
        <v>8</v>
      </c>
      <c r="H57" s="45" t="s">
        <v>27</v>
      </c>
      <c r="I57" s="45" t="s">
        <v>30</v>
      </c>
      <c r="J57" s="45" t="s">
        <v>33</v>
      </c>
      <c r="K57" s="46" t="s">
        <v>8</v>
      </c>
      <c r="L57" s="45" t="s">
        <v>37</v>
      </c>
      <c r="M57" s="45" t="s">
        <v>51</v>
      </c>
      <c r="N57" s="45" t="s">
        <v>45</v>
      </c>
      <c r="O57" s="46" t="s">
        <v>8</v>
      </c>
      <c r="P57" s="20" t="str">
        <f>IF(B57="","",VLOOKUP(B57,Bewertungsoptionen!$A$4:$B$7,2,FALSE))</f>
        <v>Ö</v>
      </c>
      <c r="Q57" s="20">
        <f>IF(P57="","",IF(E57="","",VLOOKUP(E57,Bewertungsoptionen!$A$13:$B$22,2,FALSE)))</f>
        <v>7</v>
      </c>
      <c r="R57" s="20">
        <f>IF(P57="","",IF(F57="","",VLOOKUP(F57,Bewertungsoptionen!$A$26:$B$30,2,FALSE)))</f>
        <v>1</v>
      </c>
      <c r="S57" s="21">
        <f t="shared" si="0"/>
        <v>8</v>
      </c>
      <c r="T57" s="20">
        <f>IF(P57="","",IF(H57="","",VLOOKUP(H57,Bewertungsoptionen!$A$36:$B$38,2,FALSE)))</f>
        <v>1</v>
      </c>
      <c r="U57" s="20">
        <f>IF(P57="","",IF(I57="","",VLOOKUP(I57,Bewertungsoptionen!$A$42:$B$44,2,FALSE)))</f>
        <v>1</v>
      </c>
      <c r="V57" s="20">
        <f>IF(P57="","",IF(J57="","",VLOOKUP(J57,Bewertungsoptionen!$A$48:$B$50,2,FALSE)))</f>
        <v>1</v>
      </c>
      <c r="W57" s="21">
        <f t="shared" si="1"/>
        <v>3</v>
      </c>
      <c r="X57" s="20">
        <f>IF(P57="","",IF(L57="","",VLOOKUP(L57,Bewertungsoptionen!$A$56:$B$57,2,FALSE)))</f>
        <v>1</v>
      </c>
      <c r="Y57" s="20">
        <f>IF(P57="","",IF(M57="","",VLOOKUP(M57,Bewertungsoptionen!$A$61:$B$64,2,FALSE)))</f>
        <v>2</v>
      </c>
      <c r="Z57" s="20">
        <f>IF(P57="","",IF(N57="","",VLOOKUP(N57,Bewertungsoptionen!$A$68:$B$71,2,FALSE)))</f>
        <v>3</v>
      </c>
      <c r="AA57" s="21">
        <f t="shared" si="2"/>
        <v>6</v>
      </c>
    </row>
    <row r="58" spans="1:27" thickTop="1" thickBot="1" x14ac:dyDescent="0.3">
      <c r="A58" s="4">
        <f t="shared" si="3"/>
        <v>55</v>
      </c>
      <c r="B58" s="45" t="s">
        <v>34</v>
      </c>
      <c r="C58" s="45" t="s">
        <v>169</v>
      </c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 t="s">
        <v>39</v>
      </c>
      <c r="N58" s="45" t="s">
        <v>42</v>
      </c>
      <c r="O58" s="46" t="s">
        <v>8</v>
      </c>
      <c r="P58" s="20" t="str">
        <f>IF(B58="","",VLOOKUP(B58,Bewertungsoptionen!$A$4:$B$7,2,FALSE))</f>
        <v>D</v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>
        <f>IF(P58="","",IF(M58="","",VLOOKUP(M58,Bewertungsoptionen!$A$61:$B$64,2,FALSE)))</f>
        <v>0</v>
      </c>
      <c r="Z58" s="20">
        <f>IF(P58="","",IF(N58="","",VLOOKUP(N58,Bewertungsoptionen!$A$68:$B$71,2,FALSE)))</f>
        <v>0</v>
      </c>
      <c r="AA58" s="21">
        <f t="shared" si="2"/>
        <v>0</v>
      </c>
    </row>
    <row r="59" spans="1:27" thickTop="1" thickBot="1" x14ac:dyDescent="0.3">
      <c r="A59" s="4">
        <f t="shared" si="3"/>
        <v>56</v>
      </c>
      <c r="B59" s="45" t="s">
        <v>3</v>
      </c>
      <c r="C59" s="45" t="s">
        <v>3</v>
      </c>
      <c r="D59" s="46" t="s">
        <v>8</v>
      </c>
      <c r="E59" s="45" t="s">
        <v>95</v>
      </c>
      <c r="F59" s="45" t="s">
        <v>57</v>
      </c>
      <c r="G59" s="46" t="s">
        <v>8</v>
      </c>
      <c r="H59" s="45" t="s">
        <v>27</v>
      </c>
      <c r="I59" s="45" t="s">
        <v>30</v>
      </c>
      <c r="J59" s="45" t="s">
        <v>33</v>
      </c>
      <c r="K59" s="46" t="s">
        <v>8</v>
      </c>
      <c r="L59" s="45" t="s">
        <v>37</v>
      </c>
      <c r="M59" s="45" t="s">
        <v>51</v>
      </c>
      <c r="N59" s="45" t="s">
        <v>44</v>
      </c>
      <c r="O59" s="46" t="s">
        <v>8</v>
      </c>
      <c r="P59" s="20" t="str">
        <f>IF(B59="","",VLOOKUP(B59,Bewertungsoptionen!$A$4:$B$7,2,FALSE))</f>
        <v>W</v>
      </c>
      <c r="Q59" s="20">
        <f>IF(P59="","",IF(E59="","",VLOOKUP(E59,Bewertungsoptionen!$A$13:$B$22,2,FALSE)))</f>
        <v>5</v>
      </c>
      <c r="R59" s="20">
        <f>IF(P59="","",IF(F59="","",VLOOKUP(F59,Bewertungsoptionen!$A$26:$B$30,2,FALSE)))</f>
        <v>1</v>
      </c>
      <c r="S59" s="21">
        <f t="shared" si="0"/>
        <v>6</v>
      </c>
      <c r="T59" s="20">
        <f>IF(P59="","",IF(H59="","",VLOOKUP(H59,Bewertungsoptionen!$A$36:$B$38,2,FALSE)))</f>
        <v>1</v>
      </c>
      <c r="U59" s="20">
        <f>IF(P59="","",IF(I59="","",VLOOKUP(I59,Bewertungsoptionen!$A$42:$B$44,2,FALSE)))</f>
        <v>1</v>
      </c>
      <c r="V59" s="20">
        <f>IF(P59="","",IF(J59="","",VLOOKUP(J59,Bewertungsoptionen!$A$48:$B$50,2,FALSE)))</f>
        <v>1</v>
      </c>
      <c r="W59" s="21">
        <f t="shared" si="1"/>
        <v>3</v>
      </c>
      <c r="X59" s="20">
        <f>IF(P59="","",IF(L59="","",VLOOKUP(L59,Bewertungsoptionen!$A$56:$B$57,2,FALSE)))</f>
        <v>1</v>
      </c>
      <c r="Y59" s="20">
        <f>IF(P59="","",IF(M59="","",VLOOKUP(M59,Bewertungsoptionen!$A$61:$B$64,2,FALSE)))</f>
        <v>2</v>
      </c>
      <c r="Z59" s="20">
        <f>IF(P59="","",IF(N59="","",VLOOKUP(N59,Bewertungsoptionen!$A$68:$B$71,2,FALSE)))</f>
        <v>2</v>
      </c>
      <c r="AA59" s="21">
        <f t="shared" si="2"/>
        <v>5</v>
      </c>
    </row>
    <row r="60" spans="1:27" thickTop="1" thickBot="1" x14ac:dyDescent="0.3">
      <c r="A60" s="4">
        <f t="shared" si="3"/>
        <v>57</v>
      </c>
      <c r="B60" s="45" t="s">
        <v>1</v>
      </c>
      <c r="C60" s="45" t="s">
        <v>170</v>
      </c>
      <c r="D60" s="46" t="s">
        <v>8</v>
      </c>
      <c r="E60" s="45" t="s">
        <v>94</v>
      </c>
      <c r="F60" s="45" t="s">
        <v>58</v>
      </c>
      <c r="G60" s="46" t="s">
        <v>8</v>
      </c>
      <c r="H60" s="45" t="s">
        <v>27</v>
      </c>
      <c r="I60" s="45" t="s">
        <v>30</v>
      </c>
      <c r="J60" s="45" t="s">
        <v>33</v>
      </c>
      <c r="K60" s="46" t="s">
        <v>8</v>
      </c>
      <c r="L60" s="45" t="s">
        <v>37</v>
      </c>
      <c r="M60" s="45" t="s">
        <v>51</v>
      </c>
      <c r="N60" s="45" t="s">
        <v>44</v>
      </c>
      <c r="O60" s="46" t="s">
        <v>8</v>
      </c>
      <c r="P60" s="20" t="str">
        <f>IF(B60="","",VLOOKUP(B60,Bewertungsoptionen!$A$4:$B$7,2,FALSE))</f>
        <v>G</v>
      </c>
      <c r="Q60" s="20">
        <f>IF(P60="","",IF(E60="","",VLOOKUP(E60,Bewertungsoptionen!$A$13:$B$22,2,FALSE)))</f>
        <v>4</v>
      </c>
      <c r="R60" s="20">
        <f>IF(P60="","",IF(F60="","",VLOOKUP(F60,Bewertungsoptionen!$A$26:$B$30,2,FALSE)))</f>
        <v>2</v>
      </c>
      <c r="S60" s="21">
        <f t="shared" si="0"/>
        <v>6</v>
      </c>
      <c r="T60" s="20">
        <f>IF(P60="","",IF(H60="","",VLOOKUP(H60,Bewertungsoptionen!$A$36:$B$38,2,FALSE)))</f>
        <v>1</v>
      </c>
      <c r="U60" s="20">
        <f>IF(P60="","",IF(I60="","",VLOOKUP(I60,Bewertungsoptionen!$A$42:$B$44,2,FALSE)))</f>
        <v>1</v>
      </c>
      <c r="V60" s="20">
        <f>IF(P60="","",IF(J60="","",VLOOKUP(J60,Bewertungsoptionen!$A$48:$B$50,2,FALSE)))</f>
        <v>1</v>
      </c>
      <c r="W60" s="21">
        <f t="shared" si="1"/>
        <v>3</v>
      </c>
      <c r="X60" s="20">
        <f>IF(P60="","",IF(L60="","",VLOOKUP(L60,Bewertungsoptionen!$A$56:$B$57,2,FALSE)))</f>
        <v>1</v>
      </c>
      <c r="Y60" s="20">
        <f>IF(P60="","",IF(M60="","",VLOOKUP(M60,Bewertungsoptionen!$A$61:$B$64,2,FALSE)))</f>
        <v>2</v>
      </c>
      <c r="Z60" s="20">
        <f>IF(P60="","",IF(N60="","",VLOOKUP(N60,Bewertungsoptionen!$A$68:$B$71,2,FALSE)))</f>
        <v>2</v>
      </c>
      <c r="AA60" s="21">
        <f t="shared" si="2"/>
        <v>5</v>
      </c>
    </row>
    <row r="61" spans="1:27" thickTop="1" thickBot="1" x14ac:dyDescent="0.3">
      <c r="A61" s="4">
        <f t="shared" si="3"/>
        <v>58</v>
      </c>
      <c r="B61" s="45" t="s">
        <v>34</v>
      </c>
      <c r="C61" s="45" t="s">
        <v>171</v>
      </c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 t="s">
        <v>50</v>
      </c>
      <c r="N61" s="45" t="s">
        <v>42</v>
      </c>
      <c r="O61" s="46" t="s">
        <v>8</v>
      </c>
      <c r="P61" s="20" t="str">
        <f>IF(B61="","",VLOOKUP(B61,Bewertungsoptionen!$A$4:$B$7,2,FALSE))</f>
        <v>D</v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>
        <f>IF(P61="","",IF(M61="","",VLOOKUP(M61,Bewertungsoptionen!$A$61:$B$64,2,FALSE)))</f>
        <v>1</v>
      </c>
      <c r="Z61" s="20">
        <f>IF(P61="","",IF(N61="","",VLOOKUP(N61,Bewertungsoptionen!$A$68:$B$71,2,FALSE)))</f>
        <v>0</v>
      </c>
      <c r="AA61" s="21">
        <f t="shared" si="2"/>
        <v>1</v>
      </c>
    </row>
    <row r="62" spans="1:27" thickTop="1" thickBot="1" x14ac:dyDescent="0.3">
      <c r="A62" s="4">
        <f t="shared" si="3"/>
        <v>59</v>
      </c>
      <c r="B62" s="45" t="s">
        <v>1</v>
      </c>
      <c r="C62" s="45" t="s">
        <v>172</v>
      </c>
      <c r="D62" s="46" t="s">
        <v>8</v>
      </c>
      <c r="E62" s="45" t="s">
        <v>95</v>
      </c>
      <c r="F62" s="45" t="s">
        <v>58</v>
      </c>
      <c r="G62" s="46" t="s">
        <v>8</v>
      </c>
      <c r="H62" s="45" t="s">
        <v>27</v>
      </c>
      <c r="I62" s="45" t="s">
        <v>30</v>
      </c>
      <c r="J62" s="45" t="s">
        <v>33</v>
      </c>
      <c r="K62" s="46" t="s">
        <v>8</v>
      </c>
      <c r="L62" s="45" t="s">
        <v>37</v>
      </c>
      <c r="M62" s="45" t="s">
        <v>51</v>
      </c>
      <c r="N62" s="45" t="s">
        <v>45</v>
      </c>
      <c r="O62" s="46" t="s">
        <v>8</v>
      </c>
      <c r="P62" s="20" t="str">
        <f>IF(B62="","",VLOOKUP(B62,Bewertungsoptionen!$A$4:$B$7,2,FALSE))</f>
        <v>G</v>
      </c>
      <c r="Q62" s="20">
        <f>IF(P62="","",IF(E62="","",VLOOKUP(E62,Bewertungsoptionen!$A$13:$B$22,2,FALSE)))</f>
        <v>5</v>
      </c>
      <c r="R62" s="20">
        <f>IF(P62="","",IF(F62="","",VLOOKUP(F62,Bewertungsoptionen!$A$26:$B$30,2,FALSE)))</f>
        <v>2</v>
      </c>
      <c r="S62" s="21">
        <f t="shared" si="0"/>
        <v>7</v>
      </c>
      <c r="T62" s="20">
        <f>IF(P62="","",IF(H62="","",VLOOKUP(H62,Bewertungsoptionen!$A$36:$B$38,2,FALSE)))</f>
        <v>1</v>
      </c>
      <c r="U62" s="20">
        <f>IF(P62="","",IF(I62="","",VLOOKUP(I62,Bewertungsoptionen!$A$42:$B$44,2,FALSE)))</f>
        <v>1</v>
      </c>
      <c r="V62" s="20">
        <f>IF(P62="","",IF(J62="","",VLOOKUP(J62,Bewertungsoptionen!$A$48:$B$50,2,FALSE)))</f>
        <v>1</v>
      </c>
      <c r="W62" s="21">
        <f t="shared" si="1"/>
        <v>3</v>
      </c>
      <c r="X62" s="20">
        <f>IF(P62="","",IF(L62="","",VLOOKUP(L62,Bewertungsoptionen!$A$56:$B$57,2,FALSE)))</f>
        <v>1</v>
      </c>
      <c r="Y62" s="20">
        <f>IF(P62="","",IF(M62="","",VLOOKUP(M62,Bewertungsoptionen!$A$61:$B$64,2,FALSE)))</f>
        <v>2</v>
      </c>
      <c r="Z62" s="20">
        <f>IF(P62="","",IF(N62="","",VLOOKUP(N62,Bewertungsoptionen!$A$68:$B$71,2,FALSE)))</f>
        <v>3</v>
      </c>
      <c r="AA62" s="21">
        <f t="shared" si="2"/>
        <v>6</v>
      </c>
    </row>
    <row r="63" spans="1:27" thickTop="1" thickBot="1" x14ac:dyDescent="0.3">
      <c r="A63" s="4">
        <f t="shared" si="3"/>
        <v>60</v>
      </c>
      <c r="B63" s="45" t="s">
        <v>3</v>
      </c>
      <c r="C63" s="45" t="s">
        <v>3</v>
      </c>
      <c r="D63" s="46" t="s">
        <v>8</v>
      </c>
      <c r="E63" s="45" t="s">
        <v>94</v>
      </c>
      <c r="F63" s="45" t="s">
        <v>57</v>
      </c>
      <c r="G63" s="46" t="s">
        <v>8</v>
      </c>
      <c r="H63" s="45" t="s">
        <v>27</v>
      </c>
      <c r="I63" s="45" t="s">
        <v>30</v>
      </c>
      <c r="J63" s="45" t="s">
        <v>33</v>
      </c>
      <c r="K63" s="46" t="s">
        <v>8</v>
      </c>
      <c r="L63" s="45" t="s">
        <v>37</v>
      </c>
      <c r="M63" s="45" t="s">
        <v>51</v>
      </c>
      <c r="N63" s="45" t="s">
        <v>44</v>
      </c>
      <c r="O63" s="46" t="s">
        <v>8</v>
      </c>
      <c r="P63" s="20" t="str">
        <f>IF(B63="","",VLOOKUP(B63,Bewertungsoptionen!$A$4:$B$7,2,FALSE))</f>
        <v>W</v>
      </c>
      <c r="Q63" s="20">
        <f>IF(P63="","",IF(E63="","",VLOOKUP(E63,Bewertungsoptionen!$A$13:$B$22,2,FALSE)))</f>
        <v>4</v>
      </c>
      <c r="R63" s="20">
        <f>IF(P63="","",IF(F63="","",VLOOKUP(F63,Bewertungsoptionen!$A$26:$B$30,2,FALSE)))</f>
        <v>1</v>
      </c>
      <c r="S63" s="21">
        <f t="shared" si="0"/>
        <v>5</v>
      </c>
      <c r="T63" s="20">
        <f>IF(P63="","",IF(H63="","",VLOOKUP(H63,Bewertungsoptionen!$A$36:$B$38,2,FALSE)))</f>
        <v>1</v>
      </c>
      <c r="U63" s="20">
        <f>IF(P63="","",IF(I63="","",VLOOKUP(I63,Bewertungsoptionen!$A$42:$B$44,2,FALSE)))</f>
        <v>1</v>
      </c>
      <c r="V63" s="20">
        <f>IF(P63="","",IF(J63="","",VLOOKUP(J63,Bewertungsoptionen!$A$48:$B$50,2,FALSE)))</f>
        <v>1</v>
      </c>
      <c r="W63" s="21">
        <f t="shared" si="1"/>
        <v>3</v>
      </c>
      <c r="X63" s="20">
        <f>IF(P63="","",IF(L63="","",VLOOKUP(L63,Bewertungsoptionen!$A$56:$B$57,2,FALSE)))</f>
        <v>1</v>
      </c>
      <c r="Y63" s="20">
        <f>IF(P63="","",IF(M63="","",VLOOKUP(M63,Bewertungsoptionen!$A$61:$B$64,2,FALSE)))</f>
        <v>2</v>
      </c>
      <c r="Z63" s="20">
        <f>IF(P63="","",IF(N63="","",VLOOKUP(N63,Bewertungsoptionen!$A$68:$B$71,2,FALSE)))</f>
        <v>2</v>
      </c>
      <c r="AA63" s="21">
        <f t="shared" si="2"/>
        <v>5</v>
      </c>
    </row>
    <row r="64" spans="1:27" thickTop="1" thickBot="1" x14ac:dyDescent="0.3">
      <c r="A64" s="4">
        <f t="shared" si="3"/>
        <v>61</v>
      </c>
      <c r="B64" s="45" t="s">
        <v>3</v>
      </c>
      <c r="C64" s="45" t="s">
        <v>3</v>
      </c>
      <c r="D64" s="46" t="s">
        <v>8</v>
      </c>
      <c r="E64" s="45" t="s">
        <v>93</v>
      </c>
      <c r="F64" s="45" t="s">
        <v>57</v>
      </c>
      <c r="G64" s="46" t="s">
        <v>8</v>
      </c>
      <c r="H64" s="45" t="s">
        <v>27</v>
      </c>
      <c r="I64" s="45" t="s">
        <v>30</v>
      </c>
      <c r="J64" s="45" t="s">
        <v>33</v>
      </c>
      <c r="K64" s="46" t="s">
        <v>8</v>
      </c>
      <c r="L64" s="45" t="s">
        <v>37</v>
      </c>
      <c r="M64" s="45" t="s">
        <v>51</v>
      </c>
      <c r="N64" s="45" t="s">
        <v>44</v>
      </c>
      <c r="O64" s="46" t="s">
        <v>8</v>
      </c>
      <c r="P64" s="20" t="str">
        <f>IF(B64="","",VLOOKUP(B64,Bewertungsoptionen!$A$4:$B$7,2,FALSE))</f>
        <v>W</v>
      </c>
      <c r="Q64" s="20">
        <f>IF(P64="","",IF(E64="","",VLOOKUP(E64,Bewertungsoptionen!$A$13:$B$22,2,FALSE)))</f>
        <v>3</v>
      </c>
      <c r="R64" s="20">
        <f>IF(P64="","",IF(F64="","",VLOOKUP(F64,Bewertungsoptionen!$A$26:$B$30,2,FALSE)))</f>
        <v>1</v>
      </c>
      <c r="S64" s="21">
        <f t="shared" si="0"/>
        <v>4</v>
      </c>
      <c r="T64" s="20">
        <f>IF(P64="","",IF(H64="","",VLOOKUP(H64,Bewertungsoptionen!$A$36:$B$38,2,FALSE)))</f>
        <v>1</v>
      </c>
      <c r="U64" s="20">
        <f>IF(P64="","",IF(I64="","",VLOOKUP(I64,Bewertungsoptionen!$A$42:$B$44,2,FALSE)))</f>
        <v>1</v>
      </c>
      <c r="V64" s="20">
        <f>IF(P64="","",IF(J64="","",VLOOKUP(J64,Bewertungsoptionen!$A$48:$B$50,2,FALSE)))</f>
        <v>1</v>
      </c>
      <c r="W64" s="21">
        <f t="shared" si="1"/>
        <v>3</v>
      </c>
      <c r="X64" s="20">
        <f>IF(P64="","",IF(L64="","",VLOOKUP(L64,Bewertungsoptionen!$A$56:$B$57,2,FALSE)))</f>
        <v>1</v>
      </c>
      <c r="Y64" s="20">
        <f>IF(P64="","",IF(M64="","",VLOOKUP(M64,Bewertungsoptionen!$A$61:$B$64,2,FALSE)))</f>
        <v>2</v>
      </c>
      <c r="Z64" s="20">
        <f>IF(P64="","",IF(N64="","",VLOOKUP(N64,Bewertungsoptionen!$A$68:$B$71,2,FALSE)))</f>
        <v>2</v>
      </c>
      <c r="AA64" s="21">
        <f t="shared" si="2"/>
        <v>5</v>
      </c>
    </row>
    <row r="65" spans="1:27" thickTop="1" thickBot="1" x14ac:dyDescent="0.3">
      <c r="A65" s="4">
        <f t="shared" si="3"/>
        <v>62</v>
      </c>
      <c r="B65" s="45" t="s">
        <v>3</v>
      </c>
      <c r="C65" s="45" t="s">
        <v>3</v>
      </c>
      <c r="D65" s="46" t="s">
        <v>8</v>
      </c>
      <c r="E65" s="45" t="s">
        <v>93</v>
      </c>
      <c r="F65" s="45" t="s">
        <v>58</v>
      </c>
      <c r="G65" s="46" t="s">
        <v>8</v>
      </c>
      <c r="H65" s="45" t="s">
        <v>27</v>
      </c>
      <c r="I65" s="45" t="s">
        <v>30</v>
      </c>
      <c r="J65" s="45" t="s">
        <v>33</v>
      </c>
      <c r="K65" s="46" t="s">
        <v>8</v>
      </c>
      <c r="L65" s="45" t="s">
        <v>37</v>
      </c>
      <c r="M65" s="45" t="s">
        <v>51</v>
      </c>
      <c r="N65" s="45" t="s">
        <v>44</v>
      </c>
      <c r="O65" s="46" t="s">
        <v>8</v>
      </c>
      <c r="P65" s="20" t="str">
        <f>IF(B65="","",VLOOKUP(B65,Bewertungsoptionen!$A$4:$B$7,2,FALSE))</f>
        <v>W</v>
      </c>
      <c r="Q65" s="20">
        <f>IF(P65="","",IF(E65="","",VLOOKUP(E65,Bewertungsoptionen!$A$13:$B$22,2,FALSE)))</f>
        <v>3</v>
      </c>
      <c r="R65" s="20">
        <f>IF(P65="","",IF(F65="","",VLOOKUP(F65,Bewertungsoptionen!$A$26:$B$30,2,FALSE)))</f>
        <v>2</v>
      </c>
      <c r="S65" s="21">
        <f t="shared" si="0"/>
        <v>5</v>
      </c>
      <c r="T65" s="20">
        <f>IF(P65="","",IF(H65="","",VLOOKUP(H65,Bewertungsoptionen!$A$36:$B$38,2,FALSE)))</f>
        <v>1</v>
      </c>
      <c r="U65" s="20">
        <f>IF(P65="","",IF(I65="","",VLOOKUP(I65,Bewertungsoptionen!$A$42:$B$44,2,FALSE)))</f>
        <v>1</v>
      </c>
      <c r="V65" s="20">
        <f>IF(P65="","",IF(J65="","",VLOOKUP(J65,Bewertungsoptionen!$A$48:$B$50,2,FALSE)))</f>
        <v>1</v>
      </c>
      <c r="W65" s="21">
        <f t="shared" si="1"/>
        <v>3</v>
      </c>
      <c r="X65" s="20">
        <f>IF(P65="","",IF(L65="","",VLOOKUP(L65,Bewertungsoptionen!$A$56:$B$57,2,FALSE)))</f>
        <v>1</v>
      </c>
      <c r="Y65" s="20">
        <f>IF(P65="","",IF(M65="","",VLOOKUP(M65,Bewertungsoptionen!$A$61:$B$64,2,FALSE)))</f>
        <v>2</v>
      </c>
      <c r="Z65" s="20">
        <f>IF(P65="","",IF(N65="","",VLOOKUP(N65,Bewertungsoptionen!$A$68:$B$71,2,FALSE)))</f>
        <v>2</v>
      </c>
      <c r="AA65" s="21">
        <f t="shared" si="2"/>
        <v>5</v>
      </c>
    </row>
    <row r="66" spans="1:27" thickTop="1" thickBot="1" x14ac:dyDescent="0.3">
      <c r="A66" s="4">
        <f t="shared" si="3"/>
        <v>63</v>
      </c>
      <c r="B66" s="45" t="s">
        <v>1</v>
      </c>
      <c r="C66" s="45" t="s">
        <v>175</v>
      </c>
      <c r="D66" s="46" t="s">
        <v>8</v>
      </c>
      <c r="E66" s="45" t="s">
        <v>97</v>
      </c>
      <c r="F66" s="45" t="s">
        <v>57</v>
      </c>
      <c r="G66" s="46" t="s">
        <v>8</v>
      </c>
      <c r="H66" s="45" t="s">
        <v>27</v>
      </c>
      <c r="I66" s="45" t="s">
        <v>30</v>
      </c>
      <c r="J66" s="45" t="s">
        <v>33</v>
      </c>
      <c r="K66" s="46" t="s">
        <v>8</v>
      </c>
      <c r="L66" s="45" t="s">
        <v>37</v>
      </c>
      <c r="M66" s="45" t="s">
        <v>51</v>
      </c>
      <c r="N66" s="45" t="s">
        <v>45</v>
      </c>
      <c r="O66" s="46" t="s">
        <v>8</v>
      </c>
      <c r="P66" s="20" t="str">
        <f>IF(B66="","",VLOOKUP(B66,Bewertungsoptionen!$A$4:$B$7,2,FALSE))</f>
        <v>G</v>
      </c>
      <c r="Q66" s="20">
        <f>IF(P66="","",IF(E66="","",VLOOKUP(E66,Bewertungsoptionen!$A$13:$B$22,2,FALSE)))</f>
        <v>7</v>
      </c>
      <c r="R66" s="20">
        <f>IF(P66="","",IF(F66="","",VLOOKUP(F66,Bewertungsoptionen!$A$26:$B$30,2,FALSE)))</f>
        <v>1</v>
      </c>
      <c r="S66" s="21">
        <f t="shared" si="0"/>
        <v>8</v>
      </c>
      <c r="T66" s="20">
        <f>IF(P66="","",IF(H66="","",VLOOKUP(H66,Bewertungsoptionen!$A$36:$B$38,2,FALSE)))</f>
        <v>1</v>
      </c>
      <c r="U66" s="20">
        <f>IF(P66="","",IF(I66="","",VLOOKUP(I66,Bewertungsoptionen!$A$42:$B$44,2,FALSE)))</f>
        <v>1</v>
      </c>
      <c r="V66" s="20">
        <f>IF(P66="","",IF(J66="","",VLOOKUP(J66,Bewertungsoptionen!$A$48:$B$50,2,FALSE)))</f>
        <v>1</v>
      </c>
      <c r="W66" s="21">
        <f t="shared" si="1"/>
        <v>3</v>
      </c>
      <c r="X66" s="20">
        <f>IF(P66="","",IF(L66="","",VLOOKUP(L66,Bewertungsoptionen!$A$56:$B$57,2,FALSE)))</f>
        <v>1</v>
      </c>
      <c r="Y66" s="20">
        <f>IF(P66="","",IF(M66="","",VLOOKUP(M66,Bewertungsoptionen!$A$61:$B$64,2,FALSE)))</f>
        <v>2</v>
      </c>
      <c r="Z66" s="20">
        <f>IF(P66="","",IF(N66="","",VLOOKUP(N66,Bewertungsoptionen!$A$68:$B$71,2,FALSE)))</f>
        <v>3</v>
      </c>
      <c r="AA66" s="21">
        <f t="shared" si="2"/>
        <v>6</v>
      </c>
    </row>
    <row r="67" spans="1:27" thickTop="1" thickBot="1" x14ac:dyDescent="0.3">
      <c r="A67" s="4">
        <f t="shared" si="3"/>
        <v>64</v>
      </c>
      <c r="B67" s="45" t="s">
        <v>3</v>
      </c>
      <c r="C67" s="45" t="s">
        <v>3</v>
      </c>
      <c r="D67" s="46" t="s">
        <v>8</v>
      </c>
      <c r="E67" s="45" t="s">
        <v>93</v>
      </c>
      <c r="F67" s="45" t="s">
        <v>57</v>
      </c>
      <c r="G67" s="46" t="s">
        <v>8</v>
      </c>
      <c r="H67" s="45" t="s">
        <v>27</v>
      </c>
      <c r="I67" s="45" t="s">
        <v>30</v>
      </c>
      <c r="J67" s="45" t="s">
        <v>33</v>
      </c>
      <c r="K67" s="46" t="s">
        <v>8</v>
      </c>
      <c r="L67" s="45" t="s">
        <v>37</v>
      </c>
      <c r="M67" s="45" t="s">
        <v>51</v>
      </c>
      <c r="N67" s="45" t="s">
        <v>44</v>
      </c>
      <c r="O67" s="46" t="s">
        <v>8</v>
      </c>
      <c r="P67" s="20" t="str">
        <f>IF(B67="","",VLOOKUP(B67,Bewertungsoptionen!$A$4:$B$7,2,FALSE))</f>
        <v>W</v>
      </c>
      <c r="Q67" s="20">
        <f>IF(P67="","",IF(E67="","",VLOOKUP(E67,Bewertungsoptionen!$A$13:$B$22,2,FALSE)))</f>
        <v>3</v>
      </c>
      <c r="R67" s="20">
        <f>IF(P67="","",IF(F67="","",VLOOKUP(F67,Bewertungsoptionen!$A$26:$B$30,2,FALSE)))</f>
        <v>1</v>
      </c>
      <c r="S67" s="21">
        <f t="shared" si="0"/>
        <v>4</v>
      </c>
      <c r="T67" s="20">
        <f>IF(P67="","",IF(H67="","",VLOOKUP(H67,Bewertungsoptionen!$A$36:$B$38,2,FALSE)))</f>
        <v>1</v>
      </c>
      <c r="U67" s="20">
        <f>IF(P67="","",IF(I67="","",VLOOKUP(I67,Bewertungsoptionen!$A$42:$B$44,2,FALSE)))</f>
        <v>1</v>
      </c>
      <c r="V67" s="20">
        <f>IF(P67="","",IF(J67="","",VLOOKUP(J67,Bewertungsoptionen!$A$48:$B$50,2,FALSE)))</f>
        <v>1</v>
      </c>
      <c r="W67" s="21">
        <f t="shared" si="1"/>
        <v>3</v>
      </c>
      <c r="X67" s="20">
        <f>IF(P67="","",IF(L67="","",VLOOKUP(L67,Bewertungsoptionen!$A$56:$B$57,2,FALSE)))</f>
        <v>1</v>
      </c>
      <c r="Y67" s="20">
        <f>IF(P67="","",IF(M67="","",VLOOKUP(M67,Bewertungsoptionen!$A$61:$B$64,2,FALSE)))</f>
        <v>2</v>
      </c>
      <c r="Z67" s="20">
        <f>IF(P67="","",IF(N67="","",VLOOKUP(N67,Bewertungsoptionen!$A$68:$B$71,2,FALSE)))</f>
        <v>2</v>
      </c>
      <c r="AA67" s="21">
        <f t="shared" si="2"/>
        <v>5</v>
      </c>
    </row>
    <row r="68" spans="1:27" thickTop="1" thickBot="1" x14ac:dyDescent="0.3">
      <c r="A68" s="4">
        <f t="shared" si="3"/>
        <v>65</v>
      </c>
      <c r="B68" s="45" t="s">
        <v>3</v>
      </c>
      <c r="C68" s="45" t="s">
        <v>3</v>
      </c>
      <c r="D68" s="46" t="s">
        <v>8</v>
      </c>
      <c r="E68" s="45" t="s">
        <v>93</v>
      </c>
      <c r="F68" s="45" t="s">
        <v>57</v>
      </c>
      <c r="G68" s="46" t="s">
        <v>8</v>
      </c>
      <c r="H68" s="45" t="s">
        <v>27</v>
      </c>
      <c r="I68" s="45" t="s">
        <v>30</v>
      </c>
      <c r="J68" s="45" t="s">
        <v>33</v>
      </c>
      <c r="K68" s="46" t="s">
        <v>8</v>
      </c>
      <c r="L68" s="45" t="s">
        <v>37</v>
      </c>
      <c r="M68" s="45" t="s">
        <v>51</v>
      </c>
      <c r="N68" s="45" t="s">
        <v>44</v>
      </c>
      <c r="O68" s="46" t="s">
        <v>8</v>
      </c>
      <c r="P68" s="20" t="str">
        <f>IF(B68="","",VLOOKUP(B68,Bewertungsoptionen!$A$4:$B$7,2,FALSE))</f>
        <v>W</v>
      </c>
      <c r="Q68" s="20">
        <f>IF(P68="","",IF(E68="","",VLOOKUP(E68,Bewertungsoptionen!$A$13:$B$22,2,FALSE)))</f>
        <v>3</v>
      </c>
      <c r="R68" s="20">
        <f>IF(P68="","",IF(F68="","",VLOOKUP(F68,Bewertungsoptionen!$A$26:$B$30,2,FALSE)))</f>
        <v>1</v>
      </c>
      <c r="S68" s="21">
        <f t="shared" si="0"/>
        <v>4</v>
      </c>
      <c r="T68" s="20">
        <f>IF(P68="","",IF(H68="","",VLOOKUP(H68,Bewertungsoptionen!$A$36:$B$38,2,FALSE)))</f>
        <v>1</v>
      </c>
      <c r="U68" s="20">
        <f>IF(P68="","",IF(I68="","",VLOOKUP(I68,Bewertungsoptionen!$A$42:$B$44,2,FALSE)))</f>
        <v>1</v>
      </c>
      <c r="V68" s="20">
        <f>IF(P68="","",IF(J68="","",VLOOKUP(J68,Bewertungsoptionen!$A$48:$B$50,2,FALSE)))</f>
        <v>1</v>
      </c>
      <c r="W68" s="21">
        <f t="shared" si="1"/>
        <v>3</v>
      </c>
      <c r="X68" s="20">
        <f>IF(P68="","",IF(L68="","",VLOOKUP(L68,Bewertungsoptionen!$A$56:$B$57,2,FALSE)))</f>
        <v>1</v>
      </c>
      <c r="Y68" s="20">
        <f>IF(P68="","",IF(M68="","",VLOOKUP(M68,Bewertungsoptionen!$A$61:$B$64,2,FALSE)))</f>
        <v>2</v>
      </c>
      <c r="Z68" s="20">
        <f>IF(P68="","",IF(N68="","",VLOOKUP(N68,Bewertungsoptionen!$A$68:$B$71,2,FALSE)))</f>
        <v>2</v>
      </c>
      <c r="AA68" s="21">
        <f t="shared" si="2"/>
        <v>5</v>
      </c>
    </row>
    <row r="69" spans="1:27" thickTop="1" thickBot="1" x14ac:dyDescent="0.3">
      <c r="A69" s="4">
        <f t="shared" si="3"/>
        <v>66</v>
      </c>
      <c r="B69" s="45" t="s">
        <v>3</v>
      </c>
      <c r="C69" s="45" t="s">
        <v>3</v>
      </c>
      <c r="D69" s="46" t="s">
        <v>8</v>
      </c>
      <c r="E69" s="45" t="s">
        <v>93</v>
      </c>
      <c r="F69" s="45" t="s">
        <v>56</v>
      </c>
      <c r="G69" s="46" t="s">
        <v>8</v>
      </c>
      <c r="H69" s="45"/>
      <c r="I69" s="45"/>
      <c r="J69" s="45"/>
      <c r="K69" s="46" t="s">
        <v>8</v>
      </c>
      <c r="L69" s="45" t="s">
        <v>37</v>
      </c>
      <c r="M69" s="45" t="s">
        <v>51</v>
      </c>
      <c r="N69" s="45" t="s">
        <v>44</v>
      </c>
      <c r="O69" s="46" t="s">
        <v>8</v>
      </c>
      <c r="P69" s="20" t="str">
        <f>IF(B69="","",VLOOKUP(B69,Bewertungsoptionen!$A$4:$B$7,2,FALSE))</f>
        <v>W</v>
      </c>
      <c r="Q69" s="20">
        <f>IF(P69="","",IF(E69="","",VLOOKUP(E69,Bewertungsoptionen!$A$13:$B$22,2,FALSE)))</f>
        <v>3</v>
      </c>
      <c r="R69" s="20">
        <f>IF(P69="","",IF(F69="","",VLOOKUP(F69,Bewertungsoptionen!$A$26:$B$30,2,FALSE)))</f>
        <v>0</v>
      </c>
      <c r="S69" s="21">
        <f t="shared" ref="S69:S132" si="4">SUM(Q69:R69)</f>
        <v>3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>
        <f>IF(P69="","",IF(L69="","",VLOOKUP(L69,Bewertungsoptionen!$A$56:$B$57,2,FALSE)))</f>
        <v>1</v>
      </c>
      <c r="Y69" s="20">
        <f>IF(P69="","",IF(M69="","",VLOOKUP(M69,Bewertungsoptionen!$A$61:$B$64,2,FALSE)))</f>
        <v>2</v>
      </c>
      <c r="Z69" s="20">
        <f>IF(P69="","",IF(N69="","",VLOOKUP(N69,Bewertungsoptionen!$A$68:$B$71,2,FALSE)))</f>
        <v>2</v>
      </c>
      <c r="AA69" s="21">
        <f t="shared" ref="AA69:AA132" si="6">SUM(X69:Z69)</f>
        <v>5</v>
      </c>
    </row>
    <row r="70" spans="1:27" thickTop="1" thickBot="1" x14ac:dyDescent="0.3">
      <c r="A70" s="4">
        <f t="shared" ref="A70:A101" si="7">A69+1</f>
        <v>67</v>
      </c>
      <c r="B70" s="45" t="s">
        <v>3</v>
      </c>
      <c r="C70" s="45" t="s">
        <v>3</v>
      </c>
      <c r="D70" s="46" t="s">
        <v>8</v>
      </c>
      <c r="E70" s="45" t="s">
        <v>93</v>
      </c>
      <c r="F70" s="45" t="s">
        <v>57</v>
      </c>
      <c r="G70" s="46" t="s">
        <v>8</v>
      </c>
      <c r="H70" s="45" t="s">
        <v>27</v>
      </c>
      <c r="I70" s="45" t="s">
        <v>30</v>
      </c>
      <c r="J70" s="45" t="s">
        <v>33</v>
      </c>
      <c r="K70" s="46" t="s">
        <v>8</v>
      </c>
      <c r="L70" s="45" t="s">
        <v>37</v>
      </c>
      <c r="M70" s="45" t="s">
        <v>51</v>
      </c>
      <c r="N70" s="45" t="s">
        <v>45</v>
      </c>
      <c r="O70" s="46" t="s">
        <v>8</v>
      </c>
      <c r="P70" s="20" t="str">
        <f>IF(B70="","",VLOOKUP(B70,Bewertungsoptionen!$A$4:$B$7,2,FALSE))</f>
        <v>W</v>
      </c>
      <c r="Q70" s="20">
        <f>IF(P70="","",IF(E70="","",VLOOKUP(E70,Bewertungsoptionen!$A$13:$B$22,2,FALSE)))</f>
        <v>3</v>
      </c>
      <c r="R70" s="20">
        <f>IF(P70="","",IF(F70="","",VLOOKUP(F70,Bewertungsoptionen!$A$26:$B$30,2,FALSE)))</f>
        <v>1</v>
      </c>
      <c r="S70" s="21">
        <f t="shared" si="4"/>
        <v>4</v>
      </c>
      <c r="T70" s="20">
        <f>IF(P70="","",IF(H70="","",VLOOKUP(H70,Bewertungsoptionen!$A$36:$B$38,2,FALSE)))</f>
        <v>1</v>
      </c>
      <c r="U70" s="20">
        <f>IF(P70="","",IF(I70="","",VLOOKUP(I70,Bewertungsoptionen!$A$42:$B$44,2,FALSE)))</f>
        <v>1</v>
      </c>
      <c r="V70" s="20">
        <f>IF(P70="","",IF(J70="","",VLOOKUP(J70,Bewertungsoptionen!$A$48:$B$50,2,FALSE)))</f>
        <v>1</v>
      </c>
      <c r="W70" s="21">
        <f t="shared" si="5"/>
        <v>3</v>
      </c>
      <c r="X70" s="20">
        <f>IF(P70="","",IF(L70="","",VLOOKUP(L70,Bewertungsoptionen!$A$56:$B$57,2,FALSE)))</f>
        <v>1</v>
      </c>
      <c r="Y70" s="20">
        <f>IF(P70="","",IF(M70="","",VLOOKUP(M70,Bewertungsoptionen!$A$61:$B$64,2,FALSE)))</f>
        <v>2</v>
      </c>
      <c r="Z70" s="20">
        <f>IF(P70="","",IF(N70="","",VLOOKUP(N70,Bewertungsoptionen!$A$68:$B$71,2,FALSE)))</f>
        <v>3</v>
      </c>
      <c r="AA70" s="21">
        <f t="shared" si="6"/>
        <v>6</v>
      </c>
    </row>
    <row r="71" spans="1:27" thickTop="1" thickBot="1" x14ac:dyDescent="0.3">
      <c r="A71" s="4">
        <f t="shared" si="7"/>
        <v>68</v>
      </c>
      <c r="B71" s="45" t="s">
        <v>3</v>
      </c>
      <c r="C71" s="45" t="s">
        <v>3</v>
      </c>
      <c r="D71" s="46" t="s">
        <v>8</v>
      </c>
      <c r="E71" s="45" t="s">
        <v>93</v>
      </c>
      <c r="F71" s="45" t="s">
        <v>57</v>
      </c>
      <c r="G71" s="46" t="s">
        <v>8</v>
      </c>
      <c r="H71" s="45" t="s">
        <v>27</v>
      </c>
      <c r="I71" s="45" t="s">
        <v>30</v>
      </c>
      <c r="J71" s="45" t="s">
        <v>33</v>
      </c>
      <c r="K71" s="46" t="s">
        <v>8</v>
      </c>
      <c r="L71" s="45" t="s">
        <v>37</v>
      </c>
      <c r="M71" s="45" t="s">
        <v>51</v>
      </c>
      <c r="N71" s="45" t="s">
        <v>45</v>
      </c>
      <c r="O71" s="46" t="s">
        <v>8</v>
      </c>
      <c r="P71" s="20" t="str">
        <f>IF(B71="","",VLOOKUP(B71,Bewertungsoptionen!$A$4:$B$7,2,FALSE))</f>
        <v>W</v>
      </c>
      <c r="Q71" s="20">
        <f>IF(P71="","",IF(E71="","",VLOOKUP(E71,Bewertungsoptionen!$A$13:$B$22,2,FALSE)))</f>
        <v>3</v>
      </c>
      <c r="R71" s="20">
        <f>IF(P71="","",IF(F71="","",VLOOKUP(F71,Bewertungsoptionen!$A$26:$B$30,2,FALSE)))</f>
        <v>1</v>
      </c>
      <c r="S71" s="21">
        <f t="shared" si="4"/>
        <v>4</v>
      </c>
      <c r="T71" s="20">
        <f>IF(P71="","",IF(H71="","",VLOOKUP(H71,Bewertungsoptionen!$A$36:$B$38,2,FALSE)))</f>
        <v>1</v>
      </c>
      <c r="U71" s="20">
        <f>IF(P71="","",IF(I71="","",VLOOKUP(I71,Bewertungsoptionen!$A$42:$B$44,2,FALSE)))</f>
        <v>1</v>
      </c>
      <c r="V71" s="20">
        <f>IF(P71="","",IF(J71="","",VLOOKUP(J71,Bewertungsoptionen!$A$48:$B$50,2,FALSE)))</f>
        <v>1</v>
      </c>
      <c r="W71" s="21">
        <f t="shared" si="5"/>
        <v>3</v>
      </c>
      <c r="X71" s="20">
        <f>IF(P71="","",IF(L71="","",VLOOKUP(L71,Bewertungsoptionen!$A$56:$B$57,2,FALSE)))</f>
        <v>1</v>
      </c>
      <c r="Y71" s="20">
        <f>IF(P71="","",IF(M71="","",VLOOKUP(M71,Bewertungsoptionen!$A$61:$B$64,2,FALSE)))</f>
        <v>2</v>
      </c>
      <c r="Z71" s="20">
        <f>IF(P71="","",IF(N71="","",VLOOKUP(N71,Bewertungsoptionen!$A$68:$B$71,2,FALSE)))</f>
        <v>3</v>
      </c>
      <c r="AA71" s="21">
        <f t="shared" si="6"/>
        <v>6</v>
      </c>
    </row>
    <row r="72" spans="1:27" thickTop="1" thickBot="1" x14ac:dyDescent="0.3">
      <c r="A72" s="4">
        <f t="shared" si="7"/>
        <v>69</v>
      </c>
      <c r="B72" s="45" t="s">
        <v>3</v>
      </c>
      <c r="C72" s="45" t="s">
        <v>3</v>
      </c>
      <c r="D72" s="46" t="s">
        <v>8</v>
      </c>
      <c r="E72" s="45" t="s">
        <v>94</v>
      </c>
      <c r="F72" s="45" t="s">
        <v>57</v>
      </c>
      <c r="G72" s="46" t="s">
        <v>8</v>
      </c>
      <c r="H72" s="45" t="s">
        <v>27</v>
      </c>
      <c r="I72" s="45" t="s">
        <v>30</v>
      </c>
      <c r="J72" s="45" t="s">
        <v>33</v>
      </c>
      <c r="K72" s="46" t="s">
        <v>8</v>
      </c>
      <c r="L72" s="45" t="s">
        <v>37</v>
      </c>
      <c r="M72" s="45" t="s">
        <v>51</v>
      </c>
      <c r="N72" s="45" t="s">
        <v>42</v>
      </c>
      <c r="O72" s="46" t="s">
        <v>8</v>
      </c>
      <c r="P72" s="20" t="str">
        <f>IF(B72="","",VLOOKUP(B72,Bewertungsoptionen!$A$4:$B$7,2,FALSE))</f>
        <v>W</v>
      </c>
      <c r="Q72" s="20">
        <f>IF(P72="","",IF(E72="","",VLOOKUP(E72,Bewertungsoptionen!$A$13:$B$22,2,FALSE)))</f>
        <v>4</v>
      </c>
      <c r="R72" s="20">
        <f>IF(P72="","",IF(F72="","",VLOOKUP(F72,Bewertungsoptionen!$A$26:$B$30,2,FALSE)))</f>
        <v>1</v>
      </c>
      <c r="S72" s="21">
        <f t="shared" si="4"/>
        <v>5</v>
      </c>
      <c r="T72" s="20">
        <f>IF(P72="","",IF(H72="","",VLOOKUP(H72,Bewertungsoptionen!$A$36:$B$38,2,FALSE)))</f>
        <v>1</v>
      </c>
      <c r="U72" s="20">
        <f>IF(P72="","",IF(I72="","",VLOOKUP(I72,Bewertungsoptionen!$A$42:$B$44,2,FALSE)))</f>
        <v>1</v>
      </c>
      <c r="V72" s="20">
        <f>IF(P72="","",IF(J72="","",VLOOKUP(J72,Bewertungsoptionen!$A$48:$B$50,2,FALSE)))</f>
        <v>1</v>
      </c>
      <c r="W72" s="21">
        <f t="shared" si="5"/>
        <v>3</v>
      </c>
      <c r="X72" s="20">
        <f>IF(P72="","",IF(L72="","",VLOOKUP(L72,Bewertungsoptionen!$A$56:$B$57,2,FALSE)))</f>
        <v>1</v>
      </c>
      <c r="Y72" s="20">
        <f>IF(P72="","",IF(M72="","",VLOOKUP(M72,Bewertungsoptionen!$A$61:$B$64,2,FALSE)))</f>
        <v>2</v>
      </c>
      <c r="Z72" s="20">
        <f>IF(P72="","",IF(N72="","",VLOOKUP(N72,Bewertungsoptionen!$A$68:$B$71,2,FALSE)))</f>
        <v>0</v>
      </c>
      <c r="AA72" s="21">
        <f t="shared" si="6"/>
        <v>3</v>
      </c>
    </row>
    <row r="73" spans="1:27" thickTop="1" thickBot="1" x14ac:dyDescent="0.3">
      <c r="A73" s="4">
        <f t="shared" si="7"/>
        <v>70</v>
      </c>
      <c r="B73" s="45" t="s">
        <v>3</v>
      </c>
      <c r="C73" s="45" t="s">
        <v>3</v>
      </c>
      <c r="D73" s="46" t="s">
        <v>8</v>
      </c>
      <c r="E73" s="45" t="s">
        <v>95</v>
      </c>
      <c r="F73" s="45" t="s">
        <v>57</v>
      </c>
      <c r="G73" s="46" t="s">
        <v>8</v>
      </c>
      <c r="H73" s="45" t="s">
        <v>27</v>
      </c>
      <c r="I73" s="45" t="s">
        <v>30</v>
      </c>
      <c r="J73" s="45" t="s">
        <v>33</v>
      </c>
      <c r="K73" s="46" t="s">
        <v>8</v>
      </c>
      <c r="L73" s="45" t="s">
        <v>37</v>
      </c>
      <c r="M73" s="45" t="s">
        <v>51</v>
      </c>
      <c r="N73" s="45" t="s">
        <v>45</v>
      </c>
      <c r="O73" s="46" t="s">
        <v>8</v>
      </c>
      <c r="P73" s="20" t="str">
        <f>IF(B73="","",VLOOKUP(B73,Bewertungsoptionen!$A$4:$B$7,2,FALSE))</f>
        <v>W</v>
      </c>
      <c r="Q73" s="20">
        <f>IF(P73="","",IF(E73="","",VLOOKUP(E73,Bewertungsoptionen!$A$13:$B$22,2,FALSE)))</f>
        <v>5</v>
      </c>
      <c r="R73" s="20">
        <f>IF(P73="","",IF(F73="","",VLOOKUP(F73,Bewertungsoptionen!$A$26:$B$30,2,FALSE)))</f>
        <v>1</v>
      </c>
      <c r="S73" s="21">
        <f t="shared" si="4"/>
        <v>6</v>
      </c>
      <c r="T73" s="20">
        <f>IF(P73="","",IF(H73="","",VLOOKUP(H73,Bewertungsoptionen!$A$36:$B$38,2,FALSE)))</f>
        <v>1</v>
      </c>
      <c r="U73" s="20">
        <f>IF(P73="","",IF(I73="","",VLOOKUP(I73,Bewertungsoptionen!$A$42:$B$44,2,FALSE)))</f>
        <v>1</v>
      </c>
      <c r="V73" s="20">
        <f>IF(P73="","",IF(J73="","",VLOOKUP(J73,Bewertungsoptionen!$A$48:$B$50,2,FALSE)))</f>
        <v>1</v>
      </c>
      <c r="W73" s="21">
        <f t="shared" si="5"/>
        <v>3</v>
      </c>
      <c r="X73" s="20">
        <f>IF(P73="","",IF(L73="","",VLOOKUP(L73,Bewertungsoptionen!$A$56:$B$57,2,FALSE)))</f>
        <v>1</v>
      </c>
      <c r="Y73" s="20">
        <f>IF(P73="","",IF(M73="","",VLOOKUP(M73,Bewertungsoptionen!$A$61:$B$64,2,FALSE)))</f>
        <v>2</v>
      </c>
      <c r="Z73" s="20">
        <f>IF(P73="","",IF(N73="","",VLOOKUP(N73,Bewertungsoptionen!$A$68:$B$71,2,FALSE)))</f>
        <v>3</v>
      </c>
      <c r="AA73" s="21">
        <f t="shared" si="6"/>
        <v>6</v>
      </c>
    </row>
    <row r="74" spans="1:27" thickTop="1" thickBot="1" x14ac:dyDescent="0.3">
      <c r="A74" s="4">
        <f t="shared" si="7"/>
        <v>71</v>
      </c>
      <c r="B74" s="45" t="s">
        <v>3</v>
      </c>
      <c r="C74" s="45" t="s">
        <v>3</v>
      </c>
      <c r="D74" s="46" t="s">
        <v>8</v>
      </c>
      <c r="E74" s="45" t="s">
        <v>92</v>
      </c>
      <c r="F74" s="45" t="s">
        <v>57</v>
      </c>
      <c r="G74" s="46" t="s">
        <v>8</v>
      </c>
      <c r="H74" s="45"/>
      <c r="I74" s="45"/>
      <c r="J74" s="45"/>
      <c r="K74" s="46" t="s">
        <v>8</v>
      </c>
      <c r="L74" s="45" t="s">
        <v>37</v>
      </c>
      <c r="M74" s="45" t="s">
        <v>51</v>
      </c>
      <c r="N74" s="45" t="s">
        <v>44</v>
      </c>
      <c r="O74" s="46" t="s">
        <v>8</v>
      </c>
      <c r="P74" s="20" t="str">
        <f>IF(B74="","",VLOOKUP(B74,Bewertungsoptionen!$A$4:$B$7,2,FALSE))</f>
        <v>W</v>
      </c>
      <c r="Q74" s="20">
        <f>IF(P74="","",IF(E74="","",VLOOKUP(E74,Bewertungsoptionen!$A$13:$B$22,2,FALSE)))</f>
        <v>2</v>
      </c>
      <c r="R74" s="20">
        <f>IF(P74="","",IF(F74="","",VLOOKUP(F74,Bewertungsoptionen!$A$26:$B$30,2,FALSE)))</f>
        <v>1</v>
      </c>
      <c r="S74" s="21">
        <f t="shared" si="4"/>
        <v>3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>
        <f>IF(P74="","",IF(L74="","",VLOOKUP(L74,Bewertungsoptionen!$A$56:$B$57,2,FALSE)))</f>
        <v>1</v>
      </c>
      <c r="Y74" s="20">
        <f>IF(P74="","",IF(M74="","",VLOOKUP(M74,Bewertungsoptionen!$A$61:$B$64,2,FALSE)))</f>
        <v>2</v>
      </c>
      <c r="Z74" s="20">
        <f>IF(P74="","",IF(N74="","",VLOOKUP(N74,Bewertungsoptionen!$A$68:$B$71,2,FALSE)))</f>
        <v>2</v>
      </c>
      <c r="AA74" s="21">
        <f t="shared" si="6"/>
        <v>5</v>
      </c>
    </row>
    <row r="75" spans="1:27" thickTop="1" thickBot="1" x14ac:dyDescent="0.3">
      <c r="A75" s="4">
        <f t="shared" si="7"/>
        <v>72</v>
      </c>
      <c r="B75" s="45" t="s">
        <v>1</v>
      </c>
      <c r="C75" s="45" t="s">
        <v>176</v>
      </c>
      <c r="D75" s="46" t="s">
        <v>8</v>
      </c>
      <c r="E75" s="45" t="s">
        <v>94</v>
      </c>
      <c r="F75" s="45" t="s">
        <v>57</v>
      </c>
      <c r="G75" s="46" t="s">
        <v>8</v>
      </c>
      <c r="H75" s="45" t="s">
        <v>27</v>
      </c>
      <c r="I75" s="45" t="s">
        <v>30</v>
      </c>
      <c r="J75" s="45" t="s">
        <v>33</v>
      </c>
      <c r="K75" s="46" t="s">
        <v>8</v>
      </c>
      <c r="L75" s="45" t="s">
        <v>37</v>
      </c>
      <c r="M75" s="45" t="s">
        <v>51</v>
      </c>
      <c r="N75" s="45" t="s">
        <v>45</v>
      </c>
      <c r="O75" s="46" t="s">
        <v>8</v>
      </c>
      <c r="P75" s="20" t="str">
        <f>IF(B75="","",VLOOKUP(B75,Bewertungsoptionen!$A$4:$B$7,2,FALSE))</f>
        <v>G</v>
      </c>
      <c r="Q75" s="20">
        <f>IF(P75="","",IF(E75="","",VLOOKUP(E75,Bewertungsoptionen!$A$13:$B$22,2,FALSE)))</f>
        <v>4</v>
      </c>
      <c r="R75" s="20">
        <f>IF(P75="","",IF(F75="","",VLOOKUP(F75,Bewertungsoptionen!$A$26:$B$30,2,FALSE)))</f>
        <v>1</v>
      </c>
      <c r="S75" s="21">
        <f t="shared" si="4"/>
        <v>5</v>
      </c>
      <c r="T75" s="20">
        <f>IF(P75="","",IF(H75="","",VLOOKUP(H75,Bewertungsoptionen!$A$36:$B$38,2,FALSE)))</f>
        <v>1</v>
      </c>
      <c r="U75" s="20">
        <f>IF(P75="","",IF(I75="","",VLOOKUP(I75,Bewertungsoptionen!$A$42:$B$44,2,FALSE)))</f>
        <v>1</v>
      </c>
      <c r="V75" s="20">
        <f>IF(P75="","",IF(J75="","",VLOOKUP(J75,Bewertungsoptionen!$A$48:$B$50,2,FALSE)))</f>
        <v>1</v>
      </c>
      <c r="W75" s="21">
        <f t="shared" si="5"/>
        <v>3</v>
      </c>
      <c r="X75" s="20">
        <f>IF(P75="","",IF(L75="","",VLOOKUP(L75,Bewertungsoptionen!$A$56:$B$57,2,FALSE)))</f>
        <v>1</v>
      </c>
      <c r="Y75" s="20">
        <f>IF(P75="","",IF(M75="","",VLOOKUP(M75,Bewertungsoptionen!$A$61:$B$64,2,FALSE)))</f>
        <v>2</v>
      </c>
      <c r="Z75" s="20">
        <f>IF(P75="","",IF(N75="","",VLOOKUP(N75,Bewertungsoptionen!$A$68:$B$71,2,FALSE)))</f>
        <v>3</v>
      </c>
      <c r="AA75" s="21">
        <f t="shared" si="6"/>
        <v>6</v>
      </c>
    </row>
    <row r="76" spans="1:27" thickTop="1" thickBot="1" x14ac:dyDescent="0.3">
      <c r="A76" s="4">
        <f t="shared" si="7"/>
        <v>73</v>
      </c>
      <c r="B76" s="45" t="s">
        <v>3</v>
      </c>
      <c r="C76" s="45" t="s">
        <v>3</v>
      </c>
      <c r="D76" s="46" t="s">
        <v>8</v>
      </c>
      <c r="E76" s="45" t="s">
        <v>92</v>
      </c>
      <c r="F76" s="45" t="s">
        <v>57</v>
      </c>
      <c r="G76" s="46" t="s">
        <v>8</v>
      </c>
      <c r="H76" s="45"/>
      <c r="I76" s="45"/>
      <c r="J76" s="45"/>
      <c r="K76" s="46" t="s">
        <v>8</v>
      </c>
      <c r="L76" s="45" t="s">
        <v>37</v>
      </c>
      <c r="M76" s="45" t="s">
        <v>51</v>
      </c>
      <c r="N76" s="45" t="s">
        <v>43</v>
      </c>
      <c r="O76" s="46" t="s">
        <v>8</v>
      </c>
      <c r="P76" s="20" t="str">
        <f>IF(B76="","",VLOOKUP(B76,Bewertungsoptionen!$A$4:$B$7,2,FALSE))</f>
        <v>W</v>
      </c>
      <c r="Q76" s="20">
        <f>IF(P76="","",IF(E76="","",VLOOKUP(E76,Bewertungsoptionen!$A$13:$B$22,2,FALSE)))</f>
        <v>2</v>
      </c>
      <c r="R76" s="20">
        <f>IF(P76="","",IF(F76="","",VLOOKUP(F76,Bewertungsoptionen!$A$26:$B$30,2,FALSE)))</f>
        <v>1</v>
      </c>
      <c r="S76" s="21">
        <f t="shared" si="4"/>
        <v>3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>
        <f>IF(P76="","",IF(L76="","",VLOOKUP(L76,Bewertungsoptionen!$A$56:$B$57,2,FALSE)))</f>
        <v>1</v>
      </c>
      <c r="Y76" s="20">
        <f>IF(P76="","",IF(M76="","",VLOOKUP(M76,Bewertungsoptionen!$A$61:$B$64,2,FALSE)))</f>
        <v>2</v>
      </c>
      <c r="Z76" s="20">
        <f>IF(P76="","",IF(N76="","",VLOOKUP(N76,Bewertungsoptionen!$A$68:$B$71,2,FALSE)))</f>
        <v>1</v>
      </c>
      <c r="AA76" s="21">
        <f t="shared" si="6"/>
        <v>4</v>
      </c>
    </row>
    <row r="77" spans="1:27" thickTop="1" thickBot="1" x14ac:dyDescent="0.3">
      <c r="A77" s="4">
        <f t="shared" si="7"/>
        <v>74</v>
      </c>
      <c r="B77" s="45" t="s">
        <v>1</v>
      </c>
      <c r="C77" s="45" t="s">
        <v>177</v>
      </c>
      <c r="D77" s="46" t="s">
        <v>8</v>
      </c>
      <c r="E77" s="45" t="s">
        <v>92</v>
      </c>
      <c r="F77" s="45" t="s">
        <v>57</v>
      </c>
      <c r="G77" s="46" t="s">
        <v>8</v>
      </c>
      <c r="H77" s="45"/>
      <c r="I77" s="45"/>
      <c r="J77" s="45"/>
      <c r="K77" s="46" t="s">
        <v>8</v>
      </c>
      <c r="L77" s="45" t="s">
        <v>37</v>
      </c>
      <c r="M77" s="45" t="s">
        <v>51</v>
      </c>
      <c r="N77" s="45" t="s">
        <v>43</v>
      </c>
      <c r="O77" s="46" t="s">
        <v>8</v>
      </c>
      <c r="P77" s="20" t="str">
        <f>IF(B77="","",VLOOKUP(B77,Bewertungsoptionen!$A$4:$B$7,2,FALSE))</f>
        <v>G</v>
      </c>
      <c r="Q77" s="20">
        <f>IF(P77="","",IF(E77="","",VLOOKUP(E77,Bewertungsoptionen!$A$13:$B$22,2,FALSE)))</f>
        <v>2</v>
      </c>
      <c r="R77" s="20">
        <f>IF(P77="","",IF(F77="","",VLOOKUP(F77,Bewertungsoptionen!$A$26:$B$30,2,FALSE)))</f>
        <v>1</v>
      </c>
      <c r="S77" s="21">
        <f t="shared" si="4"/>
        <v>3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>
        <f>IF(P77="","",IF(L77="","",VLOOKUP(L77,Bewertungsoptionen!$A$56:$B$57,2,FALSE)))</f>
        <v>1</v>
      </c>
      <c r="Y77" s="20">
        <f>IF(P77="","",IF(M77="","",VLOOKUP(M77,Bewertungsoptionen!$A$61:$B$64,2,FALSE)))</f>
        <v>2</v>
      </c>
      <c r="Z77" s="20">
        <f>IF(P77="","",IF(N77="","",VLOOKUP(N77,Bewertungsoptionen!$A$68:$B$71,2,FALSE)))</f>
        <v>1</v>
      </c>
      <c r="AA77" s="21">
        <f t="shared" si="6"/>
        <v>4</v>
      </c>
    </row>
    <row r="78" spans="1:27" thickTop="1" thickBot="1" x14ac:dyDescent="0.3">
      <c r="A78" s="4">
        <f t="shared" si="7"/>
        <v>75</v>
      </c>
      <c r="B78" s="45" t="s">
        <v>3</v>
      </c>
      <c r="C78" s="45" t="s">
        <v>3</v>
      </c>
      <c r="D78" s="46" t="s">
        <v>8</v>
      </c>
      <c r="E78" s="45" t="s">
        <v>92</v>
      </c>
      <c r="F78" s="45" t="s">
        <v>57</v>
      </c>
      <c r="G78" s="46" t="s">
        <v>8</v>
      </c>
      <c r="H78" s="45"/>
      <c r="I78" s="45"/>
      <c r="J78" s="45"/>
      <c r="K78" s="46" t="s">
        <v>8</v>
      </c>
      <c r="L78" s="45" t="s">
        <v>37</v>
      </c>
      <c r="M78" s="45" t="s">
        <v>51</v>
      </c>
      <c r="N78" s="45" t="s">
        <v>43</v>
      </c>
      <c r="O78" s="46" t="s">
        <v>8</v>
      </c>
      <c r="P78" s="20" t="str">
        <f>IF(B78="","",VLOOKUP(B78,Bewertungsoptionen!$A$4:$B$7,2,FALSE))</f>
        <v>W</v>
      </c>
      <c r="Q78" s="20">
        <f>IF(P78="","",IF(E78="","",VLOOKUP(E78,Bewertungsoptionen!$A$13:$B$22,2,FALSE)))</f>
        <v>2</v>
      </c>
      <c r="R78" s="20">
        <f>IF(P78="","",IF(F78="","",VLOOKUP(F78,Bewertungsoptionen!$A$26:$B$30,2,FALSE)))</f>
        <v>1</v>
      </c>
      <c r="S78" s="21">
        <f t="shared" si="4"/>
        <v>3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>
        <f>IF(P78="","",IF(L78="","",VLOOKUP(L78,Bewertungsoptionen!$A$56:$B$57,2,FALSE)))</f>
        <v>1</v>
      </c>
      <c r="Y78" s="20">
        <f>IF(P78="","",IF(M78="","",VLOOKUP(M78,Bewertungsoptionen!$A$61:$B$64,2,FALSE)))</f>
        <v>2</v>
      </c>
      <c r="Z78" s="20">
        <f>IF(P78="","",IF(N78="","",VLOOKUP(N78,Bewertungsoptionen!$A$68:$B$71,2,FALSE)))</f>
        <v>1</v>
      </c>
      <c r="AA78" s="21">
        <f t="shared" si="6"/>
        <v>4</v>
      </c>
    </row>
    <row r="79" spans="1:27" thickTop="1" thickBot="1" x14ac:dyDescent="0.3">
      <c r="A79" s="4">
        <f t="shared" si="7"/>
        <v>76</v>
      </c>
      <c r="B79" s="45" t="s">
        <v>3</v>
      </c>
      <c r="C79" s="45" t="s">
        <v>3</v>
      </c>
      <c r="D79" s="46" t="s">
        <v>8</v>
      </c>
      <c r="E79" s="45" t="s">
        <v>92</v>
      </c>
      <c r="F79" s="45" t="s">
        <v>57</v>
      </c>
      <c r="G79" s="46" t="s">
        <v>8</v>
      </c>
      <c r="H79" s="45"/>
      <c r="I79" s="45"/>
      <c r="J79" s="45"/>
      <c r="K79" s="46" t="s">
        <v>8</v>
      </c>
      <c r="L79" s="45" t="s">
        <v>37</v>
      </c>
      <c r="M79" s="45" t="s">
        <v>51</v>
      </c>
      <c r="N79" s="45" t="s">
        <v>43</v>
      </c>
      <c r="O79" s="46" t="s">
        <v>8</v>
      </c>
      <c r="P79" s="20" t="str">
        <f>IF(B79="","",VLOOKUP(B79,Bewertungsoptionen!$A$4:$B$7,2,FALSE))</f>
        <v>W</v>
      </c>
      <c r="Q79" s="20">
        <f>IF(P79="","",IF(E79="","",VLOOKUP(E79,Bewertungsoptionen!$A$13:$B$22,2,FALSE)))</f>
        <v>2</v>
      </c>
      <c r="R79" s="20">
        <f>IF(P79="","",IF(F79="","",VLOOKUP(F79,Bewertungsoptionen!$A$26:$B$30,2,FALSE)))</f>
        <v>1</v>
      </c>
      <c r="S79" s="21">
        <f t="shared" si="4"/>
        <v>3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>
        <f>IF(P79="","",IF(L79="","",VLOOKUP(L79,Bewertungsoptionen!$A$56:$B$57,2,FALSE)))</f>
        <v>1</v>
      </c>
      <c r="Y79" s="20">
        <f>IF(P79="","",IF(M79="","",VLOOKUP(M79,Bewertungsoptionen!$A$61:$B$64,2,FALSE)))</f>
        <v>2</v>
      </c>
      <c r="Z79" s="20">
        <f>IF(P79="","",IF(N79="","",VLOOKUP(N79,Bewertungsoptionen!$A$68:$B$71,2,FALSE)))</f>
        <v>1</v>
      </c>
      <c r="AA79" s="21">
        <f t="shared" si="6"/>
        <v>4</v>
      </c>
    </row>
    <row r="80" spans="1:27" thickTop="1" thickBot="1" x14ac:dyDescent="0.3">
      <c r="A80" s="4">
        <f t="shared" si="7"/>
        <v>77</v>
      </c>
      <c r="B80" s="45" t="s">
        <v>1</v>
      </c>
      <c r="C80" s="45" t="s">
        <v>178</v>
      </c>
      <c r="D80" s="46" t="s">
        <v>8</v>
      </c>
      <c r="E80" s="45" t="s">
        <v>96</v>
      </c>
      <c r="F80" s="45" t="s">
        <v>58</v>
      </c>
      <c r="G80" s="46" t="s">
        <v>8</v>
      </c>
      <c r="H80" s="45" t="s">
        <v>27</v>
      </c>
      <c r="I80" s="45" t="s">
        <v>30</v>
      </c>
      <c r="J80" s="45" t="s">
        <v>118</v>
      </c>
      <c r="K80" s="46" t="s">
        <v>8</v>
      </c>
      <c r="L80" s="45" t="s">
        <v>37</v>
      </c>
      <c r="M80" s="45" t="s">
        <v>51</v>
      </c>
      <c r="N80" s="45" t="s">
        <v>43</v>
      </c>
      <c r="O80" s="46" t="s">
        <v>8</v>
      </c>
      <c r="P80" s="20" t="str">
        <f>IF(B80="","",VLOOKUP(B80,Bewertungsoptionen!$A$4:$B$7,2,FALSE))</f>
        <v>G</v>
      </c>
      <c r="Q80" s="20">
        <f>IF(P80="","",IF(E80="","",VLOOKUP(E80,Bewertungsoptionen!$A$13:$B$22,2,FALSE)))</f>
        <v>6</v>
      </c>
      <c r="R80" s="20">
        <f>IF(P80="","",IF(F80="","",VLOOKUP(F80,Bewertungsoptionen!$A$26:$B$30,2,FALSE)))</f>
        <v>2</v>
      </c>
      <c r="S80" s="21">
        <f t="shared" si="4"/>
        <v>8</v>
      </c>
      <c r="T80" s="20">
        <f>IF(P80="","",IF(H80="","",VLOOKUP(H80,Bewertungsoptionen!$A$36:$B$38,2,FALSE)))</f>
        <v>1</v>
      </c>
      <c r="U80" s="20">
        <f>IF(P80="","",IF(I80="","",VLOOKUP(I80,Bewertungsoptionen!$A$42:$B$44,2,FALSE)))</f>
        <v>1</v>
      </c>
      <c r="V80" s="20">
        <f>IF(P80="","",IF(J80="","",VLOOKUP(J80,Bewertungsoptionen!$A$48:$B$50,2,FALSE)))</f>
        <v>2</v>
      </c>
      <c r="W80" s="21">
        <f t="shared" si="5"/>
        <v>4</v>
      </c>
      <c r="X80" s="20">
        <f>IF(P80="","",IF(L80="","",VLOOKUP(L80,Bewertungsoptionen!$A$56:$B$57,2,FALSE)))</f>
        <v>1</v>
      </c>
      <c r="Y80" s="20">
        <f>IF(P80="","",IF(M80="","",VLOOKUP(M80,Bewertungsoptionen!$A$61:$B$64,2,FALSE)))</f>
        <v>2</v>
      </c>
      <c r="Z80" s="20">
        <f>IF(P80="","",IF(N80="","",VLOOKUP(N80,Bewertungsoptionen!$A$68:$B$71,2,FALSE)))</f>
        <v>1</v>
      </c>
      <c r="AA80" s="21">
        <f t="shared" si="6"/>
        <v>4</v>
      </c>
    </row>
    <row r="81" spans="1:27" thickTop="1" thickBot="1" x14ac:dyDescent="0.3">
      <c r="A81" s="4">
        <f t="shared" si="7"/>
        <v>78</v>
      </c>
      <c r="B81" s="45" t="s">
        <v>1</v>
      </c>
      <c r="C81" s="45" t="s">
        <v>179</v>
      </c>
      <c r="D81" s="46" t="s">
        <v>8</v>
      </c>
      <c r="E81" s="45" t="s">
        <v>93</v>
      </c>
      <c r="F81" s="45" t="s">
        <v>56</v>
      </c>
      <c r="G81" s="46" t="s">
        <v>8</v>
      </c>
      <c r="H81" s="45"/>
      <c r="I81" s="45"/>
      <c r="J81" s="45"/>
      <c r="K81" s="46" t="s">
        <v>8</v>
      </c>
      <c r="L81" s="45" t="s">
        <v>37</v>
      </c>
      <c r="M81" s="45" t="s">
        <v>51</v>
      </c>
      <c r="N81" s="45" t="s">
        <v>44</v>
      </c>
      <c r="O81" s="46" t="s">
        <v>8</v>
      </c>
      <c r="P81" s="20" t="str">
        <f>IF(B81="","",VLOOKUP(B81,Bewertungsoptionen!$A$4:$B$7,2,FALSE))</f>
        <v>G</v>
      </c>
      <c r="Q81" s="20">
        <f>IF(P81="","",IF(E81="","",VLOOKUP(E81,Bewertungsoptionen!$A$13:$B$22,2,FALSE)))</f>
        <v>3</v>
      </c>
      <c r="R81" s="20">
        <f>IF(P81="","",IF(F81="","",VLOOKUP(F81,Bewertungsoptionen!$A$26:$B$30,2,FALSE)))</f>
        <v>0</v>
      </c>
      <c r="S81" s="21">
        <f t="shared" si="4"/>
        <v>3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>
        <f>IF(P81="","",IF(L81="","",VLOOKUP(L81,Bewertungsoptionen!$A$56:$B$57,2,FALSE)))</f>
        <v>1</v>
      </c>
      <c r="Y81" s="20">
        <f>IF(P81="","",IF(M81="","",VLOOKUP(M81,Bewertungsoptionen!$A$61:$B$64,2,FALSE)))</f>
        <v>2</v>
      </c>
      <c r="Z81" s="20">
        <f>IF(P81="","",IF(N81="","",VLOOKUP(N81,Bewertungsoptionen!$A$68:$B$71,2,FALSE)))</f>
        <v>2</v>
      </c>
      <c r="AA81" s="21">
        <f t="shared" si="6"/>
        <v>5</v>
      </c>
    </row>
    <row r="82" spans="1:27" thickTop="1" thickBot="1" x14ac:dyDescent="0.3">
      <c r="A82" s="4">
        <f t="shared" si="7"/>
        <v>79</v>
      </c>
      <c r="B82" s="45" t="s">
        <v>2</v>
      </c>
      <c r="C82" s="45" t="s">
        <v>180</v>
      </c>
      <c r="D82" s="46" t="s">
        <v>8</v>
      </c>
      <c r="E82" s="45" t="s">
        <v>96</v>
      </c>
      <c r="F82" s="45" t="s">
        <v>56</v>
      </c>
      <c r="G82" s="46" t="s">
        <v>8</v>
      </c>
      <c r="H82" s="45" t="s">
        <v>27</v>
      </c>
      <c r="I82" s="45" t="s">
        <v>30</v>
      </c>
      <c r="J82" s="45" t="s">
        <v>32</v>
      </c>
      <c r="K82" s="46" t="s">
        <v>8</v>
      </c>
      <c r="L82" s="45" t="s">
        <v>37</v>
      </c>
      <c r="M82" s="45" t="s">
        <v>51</v>
      </c>
      <c r="N82" s="45" t="s">
        <v>45</v>
      </c>
      <c r="O82" s="46" t="s">
        <v>8</v>
      </c>
      <c r="P82" s="20" t="str">
        <f>IF(B82="","",VLOOKUP(B82,Bewertungsoptionen!$A$4:$B$7,2,FALSE))</f>
        <v>Ö</v>
      </c>
      <c r="Q82" s="20">
        <f>IF(P82="","",IF(E82="","",VLOOKUP(E82,Bewertungsoptionen!$A$13:$B$22,2,FALSE)))</f>
        <v>6</v>
      </c>
      <c r="R82" s="20">
        <f>IF(P82="","",IF(F82="","",VLOOKUP(F82,Bewertungsoptionen!$A$26:$B$30,2,FALSE)))</f>
        <v>0</v>
      </c>
      <c r="S82" s="21">
        <f t="shared" si="4"/>
        <v>6</v>
      </c>
      <c r="T82" s="20">
        <f>IF(P82="","",IF(H82="","",VLOOKUP(H82,Bewertungsoptionen!$A$36:$B$38,2,FALSE)))</f>
        <v>1</v>
      </c>
      <c r="U82" s="20">
        <f>IF(P82="","",IF(I82="","",VLOOKUP(I82,Bewertungsoptionen!$A$42:$B$44,2,FALSE)))</f>
        <v>1</v>
      </c>
      <c r="V82" s="20">
        <f>IF(P82="","",IF(J82="","",VLOOKUP(J82,Bewertungsoptionen!$A$48:$B$50,2,FALSE)))</f>
        <v>0</v>
      </c>
      <c r="W82" s="21">
        <f t="shared" si="5"/>
        <v>2</v>
      </c>
      <c r="X82" s="20">
        <f>IF(P82="","",IF(L82="","",VLOOKUP(L82,Bewertungsoptionen!$A$56:$B$57,2,FALSE)))</f>
        <v>1</v>
      </c>
      <c r="Y82" s="20">
        <f>IF(P82="","",IF(M82="","",VLOOKUP(M82,Bewertungsoptionen!$A$61:$B$64,2,FALSE)))</f>
        <v>2</v>
      </c>
      <c r="Z82" s="20">
        <f>IF(P82="","",IF(N82="","",VLOOKUP(N82,Bewertungsoptionen!$A$68:$B$71,2,FALSE)))</f>
        <v>3</v>
      </c>
      <c r="AA82" s="21">
        <f t="shared" si="6"/>
        <v>6</v>
      </c>
    </row>
    <row r="83" spans="1:27" thickTop="1" thickBot="1" x14ac:dyDescent="0.3">
      <c r="A83" s="4">
        <f t="shared" si="7"/>
        <v>80</v>
      </c>
      <c r="B83" s="45" t="s">
        <v>1</v>
      </c>
      <c r="C83" s="45" t="s">
        <v>181</v>
      </c>
      <c r="D83" s="46" t="s">
        <v>8</v>
      </c>
      <c r="E83" s="45" t="s">
        <v>95</v>
      </c>
      <c r="F83" s="45" t="s">
        <v>56</v>
      </c>
      <c r="G83" s="46" t="s">
        <v>8</v>
      </c>
      <c r="H83" s="45" t="s">
        <v>26</v>
      </c>
      <c r="I83" s="45" t="s">
        <v>30</v>
      </c>
      <c r="J83" s="45" t="s">
        <v>32</v>
      </c>
      <c r="K83" s="46" t="s">
        <v>8</v>
      </c>
      <c r="L83" s="45" t="s">
        <v>37</v>
      </c>
      <c r="M83" s="45" t="s">
        <v>51</v>
      </c>
      <c r="N83" s="45" t="s">
        <v>44</v>
      </c>
      <c r="O83" s="46" t="s">
        <v>8</v>
      </c>
      <c r="P83" s="20" t="str">
        <f>IF(B83="","",VLOOKUP(B83,Bewertungsoptionen!$A$4:$B$7,2,FALSE))</f>
        <v>G</v>
      </c>
      <c r="Q83" s="20">
        <f>IF(P83="","",IF(E83="","",VLOOKUP(E83,Bewertungsoptionen!$A$13:$B$22,2,FALSE)))</f>
        <v>5</v>
      </c>
      <c r="R83" s="20">
        <f>IF(P83="","",IF(F83="","",VLOOKUP(F83,Bewertungsoptionen!$A$26:$B$30,2,FALSE)))</f>
        <v>0</v>
      </c>
      <c r="S83" s="21">
        <f t="shared" si="4"/>
        <v>5</v>
      </c>
      <c r="T83" s="20">
        <f>IF(P83="","",IF(H83="","",VLOOKUP(H83,Bewertungsoptionen!$A$36:$B$38,2,FALSE)))</f>
        <v>0</v>
      </c>
      <c r="U83" s="20">
        <f>IF(P83="","",IF(I83="","",VLOOKUP(I83,Bewertungsoptionen!$A$42:$B$44,2,FALSE)))</f>
        <v>1</v>
      </c>
      <c r="V83" s="20">
        <f>IF(P83="","",IF(J83="","",VLOOKUP(J83,Bewertungsoptionen!$A$48:$B$50,2,FALSE)))</f>
        <v>0</v>
      </c>
      <c r="W83" s="21">
        <f t="shared" si="5"/>
        <v>1</v>
      </c>
      <c r="X83" s="20">
        <f>IF(P83="","",IF(L83="","",VLOOKUP(L83,Bewertungsoptionen!$A$56:$B$57,2,FALSE)))</f>
        <v>1</v>
      </c>
      <c r="Y83" s="20">
        <f>IF(P83="","",IF(M83="","",VLOOKUP(M83,Bewertungsoptionen!$A$61:$B$64,2,FALSE)))</f>
        <v>2</v>
      </c>
      <c r="Z83" s="20">
        <f>IF(P83="","",IF(N83="","",VLOOKUP(N83,Bewertungsoptionen!$A$68:$B$71,2,FALSE)))</f>
        <v>2</v>
      </c>
      <c r="AA83" s="21">
        <f t="shared" si="6"/>
        <v>5</v>
      </c>
    </row>
    <row r="84" spans="1:27" thickTop="1" thickBot="1" x14ac:dyDescent="0.3">
      <c r="A84" s="4">
        <f t="shared" si="7"/>
        <v>81</v>
      </c>
      <c r="B84" s="45" t="s">
        <v>2</v>
      </c>
      <c r="C84" s="45" t="s">
        <v>182</v>
      </c>
      <c r="D84" s="46" t="s">
        <v>8</v>
      </c>
      <c r="E84" s="45" t="s">
        <v>98</v>
      </c>
      <c r="F84" s="45" t="s">
        <v>56</v>
      </c>
      <c r="G84" s="46" t="s">
        <v>8</v>
      </c>
      <c r="H84" s="45" t="s">
        <v>28</v>
      </c>
      <c r="I84" s="45" t="s">
        <v>30</v>
      </c>
      <c r="J84" s="45" t="s">
        <v>33</v>
      </c>
      <c r="K84" s="46" t="s">
        <v>8</v>
      </c>
      <c r="L84" s="45" t="s">
        <v>37</v>
      </c>
      <c r="M84" s="45" t="s">
        <v>50</v>
      </c>
      <c r="N84" s="45" t="s">
        <v>44</v>
      </c>
      <c r="O84" s="46" t="s">
        <v>8</v>
      </c>
      <c r="P84" s="20" t="str">
        <f>IF(B84="","",VLOOKUP(B84,Bewertungsoptionen!$A$4:$B$7,2,FALSE))</f>
        <v>Ö</v>
      </c>
      <c r="Q84" s="20">
        <f>IF(P84="","",IF(E84="","",VLOOKUP(E84,Bewertungsoptionen!$A$13:$B$22,2,FALSE)))</f>
        <v>8</v>
      </c>
      <c r="R84" s="20">
        <f>IF(P84="","",IF(F84="","",VLOOKUP(F84,Bewertungsoptionen!$A$26:$B$30,2,FALSE)))</f>
        <v>0</v>
      </c>
      <c r="S84" s="21">
        <f t="shared" si="4"/>
        <v>8</v>
      </c>
      <c r="T84" s="20">
        <f>IF(P84="","",IF(H84="","",VLOOKUP(H84,Bewertungsoptionen!$A$36:$B$38,2,FALSE)))</f>
        <v>2</v>
      </c>
      <c r="U84" s="20">
        <f>IF(P84="","",IF(I84="","",VLOOKUP(I84,Bewertungsoptionen!$A$42:$B$44,2,FALSE)))</f>
        <v>1</v>
      </c>
      <c r="V84" s="20">
        <f>IF(P84="","",IF(J84="","",VLOOKUP(J84,Bewertungsoptionen!$A$48:$B$50,2,FALSE)))</f>
        <v>1</v>
      </c>
      <c r="W84" s="21">
        <f t="shared" si="5"/>
        <v>4</v>
      </c>
      <c r="X84" s="20">
        <f>IF(P84="","",IF(L84="","",VLOOKUP(L84,Bewertungsoptionen!$A$56:$B$57,2,FALSE)))</f>
        <v>1</v>
      </c>
      <c r="Y84" s="20">
        <f>IF(P84="","",IF(M84="","",VLOOKUP(M84,Bewertungsoptionen!$A$61:$B$64,2,FALSE)))</f>
        <v>1</v>
      </c>
      <c r="Z84" s="20">
        <f>IF(P84="","",IF(N84="","",VLOOKUP(N84,Bewertungsoptionen!$A$68:$B$71,2,FALSE)))</f>
        <v>2</v>
      </c>
      <c r="AA84" s="21">
        <f t="shared" si="6"/>
        <v>4</v>
      </c>
    </row>
    <row r="85" spans="1:27" thickTop="1" thickBot="1" x14ac:dyDescent="0.3">
      <c r="A85" s="4">
        <f t="shared" si="7"/>
        <v>82</v>
      </c>
      <c r="B85" s="45" t="s">
        <v>2</v>
      </c>
      <c r="C85" s="45" t="s">
        <v>183</v>
      </c>
      <c r="D85" s="46" t="s">
        <v>8</v>
      </c>
      <c r="E85" s="45" t="s">
        <v>94</v>
      </c>
      <c r="F85" s="45" t="s">
        <v>56</v>
      </c>
      <c r="G85" s="46" t="s">
        <v>8</v>
      </c>
      <c r="H85" s="45" t="s">
        <v>27</v>
      </c>
      <c r="I85" s="45" t="s">
        <v>30</v>
      </c>
      <c r="J85" s="45" t="s">
        <v>33</v>
      </c>
      <c r="K85" s="46" t="s">
        <v>8</v>
      </c>
      <c r="L85" s="45" t="s">
        <v>37</v>
      </c>
      <c r="M85" s="45" t="s">
        <v>50</v>
      </c>
      <c r="N85" s="45" t="s">
        <v>42</v>
      </c>
      <c r="O85" s="46" t="s">
        <v>8</v>
      </c>
      <c r="P85" s="20" t="str">
        <f>IF(B85="","",VLOOKUP(B85,Bewertungsoptionen!$A$4:$B$7,2,FALSE))</f>
        <v>Ö</v>
      </c>
      <c r="Q85" s="20">
        <f>IF(P85="","",IF(E85="","",VLOOKUP(E85,Bewertungsoptionen!$A$13:$B$22,2,FALSE)))</f>
        <v>4</v>
      </c>
      <c r="R85" s="20">
        <f>IF(P85="","",IF(F85="","",VLOOKUP(F85,Bewertungsoptionen!$A$26:$B$30,2,FALSE)))</f>
        <v>0</v>
      </c>
      <c r="S85" s="21">
        <f t="shared" si="4"/>
        <v>4</v>
      </c>
      <c r="T85" s="20">
        <f>IF(P85="","",IF(H85="","",VLOOKUP(H85,Bewertungsoptionen!$A$36:$B$38,2,FALSE)))</f>
        <v>1</v>
      </c>
      <c r="U85" s="20">
        <f>IF(P85="","",IF(I85="","",VLOOKUP(I85,Bewertungsoptionen!$A$42:$B$44,2,FALSE)))</f>
        <v>1</v>
      </c>
      <c r="V85" s="20">
        <f>IF(P85="","",IF(J85="","",VLOOKUP(J85,Bewertungsoptionen!$A$48:$B$50,2,FALSE)))</f>
        <v>1</v>
      </c>
      <c r="W85" s="21">
        <f t="shared" si="5"/>
        <v>3</v>
      </c>
      <c r="X85" s="20">
        <f>IF(P85="","",IF(L85="","",VLOOKUP(L85,Bewertungsoptionen!$A$56:$B$57,2,FALSE)))</f>
        <v>1</v>
      </c>
      <c r="Y85" s="20">
        <f>IF(P85="","",IF(M85="","",VLOOKUP(M85,Bewertungsoptionen!$A$61:$B$64,2,FALSE)))</f>
        <v>1</v>
      </c>
      <c r="Z85" s="20">
        <f>IF(P85="","",IF(N85="","",VLOOKUP(N85,Bewertungsoptionen!$A$68:$B$71,2,FALSE)))</f>
        <v>0</v>
      </c>
      <c r="AA85" s="21">
        <f t="shared" si="6"/>
        <v>2</v>
      </c>
    </row>
    <row r="86" spans="1:27" thickTop="1" thickBot="1" x14ac:dyDescent="0.3">
      <c r="A86" s="4">
        <f t="shared" si="7"/>
        <v>83</v>
      </c>
      <c r="B86" s="45" t="s">
        <v>2</v>
      </c>
      <c r="C86" s="45" t="s">
        <v>184</v>
      </c>
      <c r="D86" s="46" t="s">
        <v>8</v>
      </c>
      <c r="E86" s="45" t="s">
        <v>96</v>
      </c>
      <c r="F86" s="45" t="s">
        <v>57</v>
      </c>
      <c r="G86" s="46" t="s">
        <v>8</v>
      </c>
      <c r="H86" s="45" t="s">
        <v>28</v>
      </c>
      <c r="I86" s="45" t="s">
        <v>31</v>
      </c>
      <c r="J86" s="45" t="s">
        <v>33</v>
      </c>
      <c r="K86" s="46" t="s">
        <v>8</v>
      </c>
      <c r="L86" s="45" t="s">
        <v>37</v>
      </c>
      <c r="M86" s="45" t="s">
        <v>51</v>
      </c>
      <c r="N86" s="45" t="s">
        <v>44</v>
      </c>
      <c r="O86" s="46" t="s">
        <v>8</v>
      </c>
      <c r="P86" s="20" t="str">
        <f>IF(B86="","",VLOOKUP(B86,Bewertungsoptionen!$A$4:$B$7,2,FALSE))</f>
        <v>Ö</v>
      </c>
      <c r="Q86" s="20">
        <f>IF(P86="","",IF(E86="","",VLOOKUP(E86,Bewertungsoptionen!$A$13:$B$22,2,FALSE)))</f>
        <v>6</v>
      </c>
      <c r="R86" s="20">
        <f>IF(P86="","",IF(F86="","",VLOOKUP(F86,Bewertungsoptionen!$A$26:$B$30,2,FALSE)))</f>
        <v>1</v>
      </c>
      <c r="S86" s="21">
        <f t="shared" si="4"/>
        <v>7</v>
      </c>
      <c r="T86" s="20">
        <f>IF(P86="","",IF(H86="","",VLOOKUP(H86,Bewertungsoptionen!$A$36:$B$38,2,FALSE)))</f>
        <v>2</v>
      </c>
      <c r="U86" s="20">
        <f>IF(P86="","",IF(I86="","",VLOOKUP(I86,Bewertungsoptionen!$A$42:$B$44,2,FALSE)))</f>
        <v>2</v>
      </c>
      <c r="V86" s="20">
        <f>IF(P86="","",IF(J86="","",VLOOKUP(J86,Bewertungsoptionen!$A$48:$B$50,2,FALSE)))</f>
        <v>1</v>
      </c>
      <c r="W86" s="21">
        <f t="shared" si="5"/>
        <v>5</v>
      </c>
      <c r="X86" s="20">
        <f>IF(P86="","",IF(L86="","",VLOOKUP(L86,Bewertungsoptionen!$A$56:$B$57,2,FALSE)))</f>
        <v>1</v>
      </c>
      <c r="Y86" s="20">
        <f>IF(P86="","",IF(M86="","",VLOOKUP(M86,Bewertungsoptionen!$A$61:$B$64,2,FALSE)))</f>
        <v>2</v>
      </c>
      <c r="Z86" s="20">
        <f>IF(P86="","",IF(N86="","",VLOOKUP(N86,Bewertungsoptionen!$A$68:$B$71,2,FALSE)))</f>
        <v>2</v>
      </c>
      <c r="AA86" s="21">
        <f t="shared" si="6"/>
        <v>5</v>
      </c>
    </row>
    <row r="87" spans="1:27" thickTop="1" thickBot="1" x14ac:dyDescent="0.3">
      <c r="A87" s="4">
        <f t="shared" si="7"/>
        <v>84</v>
      </c>
      <c r="B87" s="45" t="s">
        <v>2</v>
      </c>
      <c r="C87" s="45" t="s">
        <v>185</v>
      </c>
      <c r="D87" s="46" t="s">
        <v>8</v>
      </c>
      <c r="E87" s="45" t="s">
        <v>97</v>
      </c>
      <c r="F87" s="45" t="s">
        <v>57</v>
      </c>
      <c r="G87" s="46" t="s">
        <v>8</v>
      </c>
      <c r="H87" s="45" t="s">
        <v>28</v>
      </c>
      <c r="I87" s="45" t="s">
        <v>30</v>
      </c>
      <c r="J87" s="45" t="s">
        <v>33</v>
      </c>
      <c r="K87" s="46" t="s">
        <v>8</v>
      </c>
      <c r="L87" s="45" t="s">
        <v>37</v>
      </c>
      <c r="M87" s="45" t="s">
        <v>51</v>
      </c>
      <c r="N87" s="45" t="s">
        <v>44</v>
      </c>
      <c r="O87" s="46" t="s">
        <v>8</v>
      </c>
      <c r="P87" s="20" t="str">
        <f>IF(B87="","",VLOOKUP(B87,Bewertungsoptionen!$A$4:$B$7,2,FALSE))</f>
        <v>Ö</v>
      </c>
      <c r="Q87" s="20">
        <f>IF(P87="","",IF(E87="","",VLOOKUP(E87,Bewertungsoptionen!$A$13:$B$22,2,FALSE)))</f>
        <v>7</v>
      </c>
      <c r="R87" s="20">
        <f>IF(P87="","",IF(F87="","",VLOOKUP(F87,Bewertungsoptionen!$A$26:$B$30,2,FALSE)))</f>
        <v>1</v>
      </c>
      <c r="S87" s="21">
        <f t="shared" si="4"/>
        <v>8</v>
      </c>
      <c r="T87" s="20">
        <f>IF(P87="","",IF(H87="","",VLOOKUP(H87,Bewertungsoptionen!$A$36:$B$38,2,FALSE)))</f>
        <v>2</v>
      </c>
      <c r="U87" s="20">
        <f>IF(P87="","",IF(I87="","",VLOOKUP(I87,Bewertungsoptionen!$A$42:$B$44,2,FALSE)))</f>
        <v>1</v>
      </c>
      <c r="V87" s="20">
        <f>IF(P87="","",IF(J87="","",VLOOKUP(J87,Bewertungsoptionen!$A$48:$B$50,2,FALSE)))</f>
        <v>1</v>
      </c>
      <c r="W87" s="21">
        <f t="shared" si="5"/>
        <v>4</v>
      </c>
      <c r="X87" s="20">
        <f>IF(P87="","",IF(L87="","",VLOOKUP(L87,Bewertungsoptionen!$A$56:$B$57,2,FALSE)))</f>
        <v>1</v>
      </c>
      <c r="Y87" s="20">
        <f>IF(P87="","",IF(M87="","",VLOOKUP(M87,Bewertungsoptionen!$A$61:$B$64,2,FALSE)))</f>
        <v>2</v>
      </c>
      <c r="Z87" s="20">
        <f>IF(P87="","",IF(N87="","",VLOOKUP(N87,Bewertungsoptionen!$A$68:$B$71,2,FALSE)))</f>
        <v>2</v>
      </c>
      <c r="AA87" s="21">
        <f t="shared" si="6"/>
        <v>5</v>
      </c>
    </row>
    <row r="88" spans="1:27" thickTop="1" thickBot="1" x14ac:dyDescent="0.3">
      <c r="A88" s="4">
        <f t="shared" si="7"/>
        <v>85</v>
      </c>
      <c r="B88" s="45" t="s">
        <v>1</v>
      </c>
      <c r="C88" s="45" t="s">
        <v>186</v>
      </c>
      <c r="D88" s="46" t="s">
        <v>8</v>
      </c>
      <c r="E88" s="45" t="s">
        <v>96</v>
      </c>
      <c r="F88" s="45" t="s">
        <v>57</v>
      </c>
      <c r="G88" s="46" t="s">
        <v>8</v>
      </c>
      <c r="H88" s="45" t="s">
        <v>28</v>
      </c>
      <c r="I88" s="45" t="s">
        <v>30</v>
      </c>
      <c r="J88" s="45" t="s">
        <v>33</v>
      </c>
      <c r="K88" s="46" t="s">
        <v>8</v>
      </c>
      <c r="L88" s="45" t="s">
        <v>37</v>
      </c>
      <c r="M88" s="45" t="s">
        <v>51</v>
      </c>
      <c r="N88" s="45" t="s">
        <v>44</v>
      </c>
      <c r="O88" s="46" t="s">
        <v>8</v>
      </c>
      <c r="P88" s="20" t="str">
        <f>IF(B88="","",VLOOKUP(B88,Bewertungsoptionen!$A$4:$B$7,2,FALSE))</f>
        <v>G</v>
      </c>
      <c r="Q88" s="20">
        <f>IF(P88="","",IF(E88="","",VLOOKUP(E88,Bewertungsoptionen!$A$13:$B$22,2,FALSE)))</f>
        <v>6</v>
      </c>
      <c r="R88" s="20">
        <f>IF(P88="","",IF(F88="","",VLOOKUP(F88,Bewertungsoptionen!$A$26:$B$30,2,FALSE)))</f>
        <v>1</v>
      </c>
      <c r="S88" s="21">
        <f t="shared" si="4"/>
        <v>7</v>
      </c>
      <c r="T88" s="20">
        <f>IF(P88="","",IF(H88="","",VLOOKUP(H88,Bewertungsoptionen!$A$36:$B$38,2,FALSE)))</f>
        <v>2</v>
      </c>
      <c r="U88" s="20">
        <f>IF(P88="","",IF(I88="","",VLOOKUP(I88,Bewertungsoptionen!$A$42:$B$44,2,FALSE)))</f>
        <v>1</v>
      </c>
      <c r="V88" s="20">
        <f>IF(P88="","",IF(J88="","",VLOOKUP(J88,Bewertungsoptionen!$A$48:$B$50,2,FALSE)))</f>
        <v>1</v>
      </c>
      <c r="W88" s="21">
        <f t="shared" si="5"/>
        <v>4</v>
      </c>
      <c r="X88" s="20">
        <f>IF(P88="","",IF(L88="","",VLOOKUP(L88,Bewertungsoptionen!$A$56:$B$57,2,FALSE)))</f>
        <v>1</v>
      </c>
      <c r="Y88" s="20">
        <f>IF(P88="","",IF(M88="","",VLOOKUP(M88,Bewertungsoptionen!$A$61:$B$64,2,FALSE)))</f>
        <v>2</v>
      </c>
      <c r="Z88" s="20">
        <f>IF(P88="","",IF(N88="","",VLOOKUP(N88,Bewertungsoptionen!$A$68:$B$71,2,FALSE)))</f>
        <v>2</v>
      </c>
      <c r="AA88" s="21">
        <f t="shared" si="6"/>
        <v>5</v>
      </c>
    </row>
    <row r="89" spans="1:27" thickTop="1" thickBot="1" x14ac:dyDescent="0.3">
      <c r="A89" s="4">
        <f t="shared" si="7"/>
        <v>86</v>
      </c>
      <c r="B89" s="45" t="s">
        <v>3</v>
      </c>
      <c r="C89" s="45" t="s">
        <v>3</v>
      </c>
      <c r="D89" s="46" t="s">
        <v>8</v>
      </c>
      <c r="E89" s="45" t="s">
        <v>93</v>
      </c>
      <c r="F89" s="45" t="s">
        <v>57</v>
      </c>
      <c r="G89" s="46" t="s">
        <v>8</v>
      </c>
      <c r="H89" s="45" t="s">
        <v>27</v>
      </c>
      <c r="I89" s="45" t="s">
        <v>30</v>
      </c>
      <c r="J89" s="45" t="s">
        <v>33</v>
      </c>
      <c r="K89" s="46" t="s">
        <v>8</v>
      </c>
      <c r="L89" s="45" t="s">
        <v>37</v>
      </c>
      <c r="M89" s="45" t="s">
        <v>51</v>
      </c>
      <c r="N89" s="45" t="s">
        <v>43</v>
      </c>
      <c r="O89" s="46" t="s">
        <v>8</v>
      </c>
      <c r="P89" s="20" t="str">
        <f>IF(B89="","",VLOOKUP(B89,Bewertungsoptionen!$A$4:$B$7,2,FALSE))</f>
        <v>W</v>
      </c>
      <c r="Q89" s="20">
        <f>IF(P89="","",IF(E89="","",VLOOKUP(E89,Bewertungsoptionen!$A$13:$B$22,2,FALSE)))</f>
        <v>3</v>
      </c>
      <c r="R89" s="20">
        <f>IF(P89="","",IF(F89="","",VLOOKUP(F89,Bewertungsoptionen!$A$26:$B$30,2,FALSE)))</f>
        <v>1</v>
      </c>
      <c r="S89" s="21">
        <f t="shared" si="4"/>
        <v>4</v>
      </c>
      <c r="T89" s="20">
        <f>IF(P89="","",IF(H89="","",VLOOKUP(H89,Bewertungsoptionen!$A$36:$B$38,2,FALSE)))</f>
        <v>1</v>
      </c>
      <c r="U89" s="20">
        <f>IF(P89="","",IF(I89="","",VLOOKUP(I89,Bewertungsoptionen!$A$42:$B$44,2,FALSE)))</f>
        <v>1</v>
      </c>
      <c r="V89" s="20">
        <f>IF(P89="","",IF(J89="","",VLOOKUP(J89,Bewertungsoptionen!$A$48:$B$50,2,FALSE)))</f>
        <v>1</v>
      </c>
      <c r="W89" s="21">
        <f t="shared" si="5"/>
        <v>3</v>
      </c>
      <c r="X89" s="20">
        <f>IF(P89="","",IF(L89="","",VLOOKUP(L89,Bewertungsoptionen!$A$56:$B$57,2,FALSE)))</f>
        <v>1</v>
      </c>
      <c r="Y89" s="20">
        <f>IF(P89="","",IF(M89="","",VLOOKUP(M89,Bewertungsoptionen!$A$61:$B$64,2,FALSE)))</f>
        <v>2</v>
      </c>
      <c r="Z89" s="20">
        <f>IF(P89="","",IF(N89="","",VLOOKUP(N89,Bewertungsoptionen!$A$68:$B$71,2,FALSE)))</f>
        <v>1</v>
      </c>
      <c r="AA89" s="21">
        <f t="shared" si="6"/>
        <v>4</v>
      </c>
    </row>
    <row r="90" spans="1:27" thickTop="1" thickBot="1" x14ac:dyDescent="0.3">
      <c r="A90" s="4">
        <f t="shared" si="7"/>
        <v>87</v>
      </c>
      <c r="B90" s="45" t="s">
        <v>1</v>
      </c>
      <c r="C90" s="45" t="s">
        <v>187</v>
      </c>
      <c r="D90" s="46" t="s">
        <v>8</v>
      </c>
      <c r="E90" s="45" t="s">
        <v>94</v>
      </c>
      <c r="F90" s="45" t="s">
        <v>56</v>
      </c>
      <c r="G90" s="46" t="s">
        <v>8</v>
      </c>
      <c r="H90" s="45" t="s">
        <v>26</v>
      </c>
      <c r="I90" s="45" t="s">
        <v>30</v>
      </c>
      <c r="J90" s="45" t="s">
        <v>32</v>
      </c>
      <c r="K90" s="46" t="s">
        <v>8</v>
      </c>
      <c r="L90" s="45" t="s">
        <v>37</v>
      </c>
      <c r="M90" s="45" t="s">
        <v>50</v>
      </c>
      <c r="N90" s="45" t="s">
        <v>43</v>
      </c>
      <c r="O90" s="46" t="s">
        <v>8</v>
      </c>
      <c r="P90" s="20" t="str">
        <f>IF(B90="","",VLOOKUP(B90,Bewertungsoptionen!$A$4:$B$7,2,FALSE))</f>
        <v>G</v>
      </c>
      <c r="Q90" s="20">
        <f>IF(P90="","",IF(E90="","",VLOOKUP(E90,Bewertungsoptionen!$A$13:$B$22,2,FALSE)))</f>
        <v>4</v>
      </c>
      <c r="R90" s="20">
        <f>IF(P90="","",IF(F90="","",VLOOKUP(F90,Bewertungsoptionen!$A$26:$B$30,2,FALSE)))</f>
        <v>0</v>
      </c>
      <c r="S90" s="21">
        <f t="shared" si="4"/>
        <v>4</v>
      </c>
      <c r="T90" s="20">
        <f>IF(P90="","",IF(H90="","",VLOOKUP(H90,Bewertungsoptionen!$A$36:$B$38,2,FALSE)))</f>
        <v>0</v>
      </c>
      <c r="U90" s="20">
        <f>IF(P90="","",IF(I90="","",VLOOKUP(I90,Bewertungsoptionen!$A$42:$B$44,2,FALSE)))</f>
        <v>1</v>
      </c>
      <c r="V90" s="20">
        <f>IF(P90="","",IF(J90="","",VLOOKUP(J90,Bewertungsoptionen!$A$48:$B$50,2,FALSE)))</f>
        <v>0</v>
      </c>
      <c r="W90" s="21">
        <f t="shared" si="5"/>
        <v>1</v>
      </c>
      <c r="X90" s="20">
        <f>IF(P90="","",IF(L90="","",VLOOKUP(L90,Bewertungsoptionen!$A$56:$B$57,2,FALSE)))</f>
        <v>1</v>
      </c>
      <c r="Y90" s="20">
        <f>IF(P90="","",IF(M90="","",VLOOKUP(M90,Bewertungsoptionen!$A$61:$B$64,2,FALSE)))</f>
        <v>1</v>
      </c>
      <c r="Z90" s="20">
        <f>IF(P90="","",IF(N90="","",VLOOKUP(N90,Bewertungsoptionen!$A$68:$B$71,2,FALSE)))</f>
        <v>1</v>
      </c>
      <c r="AA90" s="21">
        <f t="shared" si="6"/>
        <v>3</v>
      </c>
    </row>
    <row r="91" spans="1:27" thickTop="1" thickBot="1" x14ac:dyDescent="0.3">
      <c r="A91" s="4">
        <f t="shared" si="7"/>
        <v>88</v>
      </c>
      <c r="B91" s="45" t="s">
        <v>3</v>
      </c>
      <c r="C91" s="45" t="s">
        <v>3</v>
      </c>
      <c r="D91" s="46" t="s">
        <v>8</v>
      </c>
      <c r="E91" s="45" t="s">
        <v>93</v>
      </c>
      <c r="F91" s="45" t="s">
        <v>57</v>
      </c>
      <c r="G91" s="46" t="s">
        <v>8</v>
      </c>
      <c r="H91" s="45" t="s">
        <v>27</v>
      </c>
      <c r="I91" s="45" t="s">
        <v>30</v>
      </c>
      <c r="J91" s="45" t="s">
        <v>32</v>
      </c>
      <c r="K91" s="46" t="s">
        <v>8</v>
      </c>
      <c r="L91" s="45" t="s">
        <v>37</v>
      </c>
      <c r="M91" s="45" t="s">
        <v>50</v>
      </c>
      <c r="N91" s="45" t="s">
        <v>43</v>
      </c>
      <c r="O91" s="46" t="s">
        <v>8</v>
      </c>
      <c r="P91" s="20" t="str">
        <f>IF(B91="","",VLOOKUP(B91,Bewertungsoptionen!$A$4:$B$7,2,FALSE))</f>
        <v>W</v>
      </c>
      <c r="Q91" s="20">
        <f>IF(P91="","",IF(E91="","",VLOOKUP(E91,Bewertungsoptionen!$A$13:$B$22,2,FALSE)))</f>
        <v>3</v>
      </c>
      <c r="R91" s="20">
        <f>IF(P91="","",IF(F91="","",VLOOKUP(F91,Bewertungsoptionen!$A$26:$B$30,2,FALSE)))</f>
        <v>1</v>
      </c>
      <c r="S91" s="21">
        <f t="shared" si="4"/>
        <v>4</v>
      </c>
      <c r="T91" s="20">
        <f>IF(P91="","",IF(H91="","",VLOOKUP(H91,Bewertungsoptionen!$A$36:$B$38,2,FALSE)))</f>
        <v>1</v>
      </c>
      <c r="U91" s="20">
        <f>IF(P91="","",IF(I91="","",VLOOKUP(I91,Bewertungsoptionen!$A$42:$B$44,2,FALSE)))</f>
        <v>1</v>
      </c>
      <c r="V91" s="20">
        <f>IF(P91="","",IF(J91="","",VLOOKUP(J91,Bewertungsoptionen!$A$48:$B$50,2,FALSE)))</f>
        <v>0</v>
      </c>
      <c r="W91" s="21">
        <f t="shared" si="5"/>
        <v>2</v>
      </c>
      <c r="X91" s="20">
        <f>IF(P91="","",IF(L91="","",VLOOKUP(L91,Bewertungsoptionen!$A$56:$B$57,2,FALSE)))</f>
        <v>1</v>
      </c>
      <c r="Y91" s="20">
        <f>IF(P91="","",IF(M91="","",VLOOKUP(M91,Bewertungsoptionen!$A$61:$B$64,2,FALSE)))</f>
        <v>1</v>
      </c>
      <c r="Z91" s="20">
        <f>IF(P91="","",IF(N91="","",VLOOKUP(N91,Bewertungsoptionen!$A$68:$B$71,2,FALSE)))</f>
        <v>1</v>
      </c>
      <c r="AA91" s="21">
        <f t="shared" si="6"/>
        <v>3</v>
      </c>
    </row>
    <row r="92" spans="1:27" thickTop="1" thickBot="1" x14ac:dyDescent="0.3">
      <c r="A92" s="4">
        <f t="shared" si="7"/>
        <v>89</v>
      </c>
      <c r="B92" s="45" t="s">
        <v>34</v>
      </c>
      <c r="C92" s="45" t="s">
        <v>188</v>
      </c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 t="s">
        <v>39</v>
      </c>
      <c r="N92" s="45" t="s">
        <v>42</v>
      </c>
      <c r="O92" s="46" t="s">
        <v>8</v>
      </c>
      <c r="P92" s="20" t="str">
        <f>IF(B92="","",VLOOKUP(B92,Bewertungsoptionen!$A$4:$B$7,2,FALSE))</f>
        <v>D</v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>
        <f>IF(P92="","",IF(M92="","",VLOOKUP(M92,Bewertungsoptionen!$A$61:$B$64,2,FALSE)))</f>
        <v>0</v>
      </c>
      <c r="Z92" s="20">
        <f>IF(P92="","",IF(N92="","",VLOOKUP(N92,Bewertungsoptionen!$A$68:$B$71,2,FALSE)))</f>
        <v>0</v>
      </c>
      <c r="AA92" s="21">
        <f t="shared" si="6"/>
        <v>0</v>
      </c>
    </row>
    <row r="93" spans="1:27" thickTop="1" thickBot="1" x14ac:dyDescent="0.3">
      <c r="A93" s="4">
        <f t="shared" si="7"/>
        <v>90</v>
      </c>
      <c r="B93" s="45" t="s">
        <v>34</v>
      </c>
      <c r="C93" s="45" t="s">
        <v>189</v>
      </c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 t="s">
        <v>39</v>
      </c>
      <c r="N93" s="45" t="s">
        <v>42</v>
      </c>
      <c r="O93" s="46" t="s">
        <v>8</v>
      </c>
      <c r="P93" s="20" t="str">
        <f>IF(B93="","",VLOOKUP(B93,Bewertungsoptionen!$A$4:$B$7,2,FALSE))</f>
        <v>D</v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>
        <f>IF(P93="","",IF(M93="","",VLOOKUP(M93,Bewertungsoptionen!$A$61:$B$64,2,FALSE)))</f>
        <v>0</v>
      </c>
      <c r="Z93" s="20">
        <f>IF(P93="","",IF(N93="","",VLOOKUP(N93,Bewertungsoptionen!$A$68:$B$71,2,FALSE)))</f>
        <v>0</v>
      </c>
      <c r="AA93" s="21">
        <f t="shared" si="6"/>
        <v>0</v>
      </c>
    </row>
    <row r="94" spans="1:27" thickTop="1" thickBot="1" x14ac:dyDescent="0.3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 x14ac:dyDescent="0.3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 x14ac:dyDescent="0.3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 x14ac:dyDescent="0.3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 x14ac:dyDescent="0.3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 x14ac:dyDescent="0.3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 x14ac:dyDescent="0.3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 x14ac:dyDescent="0.3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 x14ac:dyDescent="0.3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17</v>
      </c>
      <c r="C4" s="16"/>
      <c r="D4" s="23">
        <f>SUMIF(Gebäudeliste!$P$4:$P$203,"Ö",Gebäudeliste!$S$4:$S$203)</f>
        <v>124</v>
      </c>
      <c r="E4" s="23">
        <f>SUMIF(Gebäudeliste!$P$4:$P$203,"Ö",Gebäudeliste!$W$4:$W$203)</f>
        <v>59</v>
      </c>
      <c r="F4" s="23">
        <f>SUM(D4:E4)</f>
        <v>183</v>
      </c>
      <c r="G4" s="16"/>
      <c r="H4" s="2">
        <f>B4*Bewertungsoptionen!$B$53</f>
        <v>119</v>
      </c>
      <c r="I4" s="2">
        <f>SUMIF(Gebäudeliste!$P$4:$P$203,"Ö",Gebäudeliste!$AA$4:$AA$203)</f>
        <v>66</v>
      </c>
      <c r="J4" s="32">
        <f>IF(H4=0,0,I4/H4)</f>
        <v>0.55462184873949583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21</v>
      </c>
      <c r="C5" s="16"/>
      <c r="D5" s="23">
        <f>SUMIF(Gebäudeliste!$P$4:$P$203,"G",Gebäudeliste!$S$4:$S$203)</f>
        <v>96</v>
      </c>
      <c r="E5" s="23">
        <f>SUMIF(Gebäudeliste!$P$4:$P$203,"G",Gebäudeliste!$W$4:$W$203)</f>
        <v>46</v>
      </c>
      <c r="F5" s="23">
        <f t="shared" ref="F5:F6" si="0">SUM(D5:E5)</f>
        <v>142</v>
      </c>
      <c r="G5" s="16"/>
      <c r="H5" s="2">
        <f>B5*Bewertungsoptionen!$B$53</f>
        <v>147</v>
      </c>
      <c r="I5" s="2">
        <f>SUMIF(Gebäudeliste!$P$4:$P$203,"G",Gebäudeliste!$AA$4:$AA$203)</f>
        <v>106</v>
      </c>
      <c r="J5" s="32">
        <f>IF(H5=0,0,I5/H5)</f>
        <v>0.72108843537414968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38</v>
      </c>
      <c r="C6" s="16"/>
      <c r="D6" s="23">
        <f>SUMIF(Gebäudeliste!$P$4:$P$203,"W",Gebäudeliste!$S$4:$S$203)</f>
        <v>158</v>
      </c>
      <c r="E6" s="23">
        <f>SUMIF(Gebäudeliste!$P$4:$P$203,"W",Gebäudeliste!$W$4:$W$203)</f>
        <v>71</v>
      </c>
      <c r="F6" s="23">
        <f t="shared" si="0"/>
        <v>229</v>
      </c>
      <c r="G6" s="16"/>
      <c r="H6" s="2">
        <f>B6*Bewertungsoptionen!$B$53</f>
        <v>266</v>
      </c>
      <c r="I6" s="2">
        <f>SUMIF(Gebäudeliste!$P$4:$P$203,"W",Gebäudeliste!$AA$4:$AA$203)</f>
        <v>188</v>
      </c>
      <c r="J6" s="32">
        <f>IF(H6=0,0,I6/H6)</f>
        <v>0.70676691729323304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5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76</v>
      </c>
      <c r="C8" s="16"/>
      <c r="D8" s="23">
        <f>SUM(D4:D6)</f>
        <v>378</v>
      </c>
      <c r="E8" s="23">
        <f>SUM(E4:E6)</f>
        <v>176</v>
      </c>
      <c r="F8" s="25">
        <f>SUM(D8:E8)</f>
        <v>554</v>
      </c>
      <c r="G8" s="16"/>
      <c r="H8" s="2">
        <f>SUM(H4:H6)</f>
        <v>532</v>
      </c>
      <c r="I8" s="2">
        <f>SUM(I4:I7)</f>
        <v>365</v>
      </c>
      <c r="J8" s="33">
        <f>IF(H8=0,0,IF(H8&gt;=I8,I8/H8,1))</f>
        <v>0.68609022556390975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G15" sqref="G15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Porto Romana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 x14ac:dyDescent="0.3">
      <c r="C4" s="16"/>
      <c r="D4" s="34">
        <f>Auswertung!B4</f>
        <v>17</v>
      </c>
      <c r="E4" s="34">
        <f>Auswertung!B5</f>
        <v>21</v>
      </c>
      <c r="F4" s="34">
        <f>Auswertung!B6</f>
        <v>38</v>
      </c>
      <c r="G4" s="34">
        <f>Auswertung!B8</f>
        <v>76</v>
      </c>
      <c r="H4" s="16"/>
      <c r="I4" s="34">
        <f>Auswertung!F8</f>
        <v>554</v>
      </c>
      <c r="J4" s="37">
        <f>Auswertung!J8</f>
        <v>0.68609022556390975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 x14ac:dyDescent="0.3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857.61278195488717</v>
      </c>
      <c r="N11" s="40">
        <f>IF('Allgemeine Daten'!$B$25="",0,VLOOKUP('Allgemeine Daten'!$B$25,Bewertungsoptionen!$A$77:$B$82,2,FALSE)*L11)</f>
        <v>0</v>
      </c>
      <c r="O11" s="41">
        <f>L11-M11-N11</f>
        <v>1642.3872180451128</v>
      </c>
      <c r="P11" s="16"/>
    </row>
    <row r="12" spans="1:18" ht="16.5" thickTop="1" thickBot="1" x14ac:dyDescent="0.3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2058.2706766917295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3941.7293233082705</v>
      </c>
      <c r="P12" s="16"/>
    </row>
    <row r="13" spans="1:18" ht="16.5" thickTop="1" thickBot="1" x14ac:dyDescent="0.3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4116.541353383459</v>
      </c>
      <c r="N13" s="40">
        <f>IF('Allgemeine Daten'!$B$25="",0,VLOOKUP('Allgemeine Daten'!$B$25,Bewertungsoptionen!$A$77:$B$82,2,FALSE)*L13)</f>
        <v>0</v>
      </c>
      <c r="O13" s="41">
        <f t="shared" si="1"/>
        <v>7883.458646616541</v>
      </c>
      <c r="P13" s="16"/>
    </row>
    <row r="14" spans="1:18" ht="16.5" thickTop="1" thickBot="1" x14ac:dyDescent="0.3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8576.1278195488721</v>
      </c>
      <c r="N14" s="40">
        <f>IF('Allgemeine Daten'!$B$25="",0,VLOOKUP('Allgemeine Daten'!$B$25,Bewertungsoptionen!$A$77:$B$82,2,FALSE)*L14)</f>
        <v>0</v>
      </c>
      <c r="O14" s="41">
        <f t="shared" si="1"/>
        <v>16423.87218045113</v>
      </c>
      <c r="P14" s="16"/>
    </row>
    <row r="15" spans="1:18" ht="16.5" thickTop="1" thickBot="1" x14ac:dyDescent="0.3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13721.804511278195</v>
      </c>
      <c r="N15" s="40">
        <f>IF('Allgemeine Daten'!$B$25="",0,VLOOKUP('Allgemeine Daten'!$B$25,Bewertungsoptionen!$A$77:$B$82,2,FALSE)*L15)</f>
        <v>0</v>
      </c>
      <c r="O15" s="41">
        <f t="shared" si="1"/>
        <v>26278.195488721805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 x14ac:dyDescent="0.3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 x14ac:dyDescent="0.3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s="11" customFormat="1" x14ac:dyDescent="0.25">
      <c r="A18" s="2" t="s">
        <v>96</v>
      </c>
      <c r="B18" s="9">
        <v>6</v>
      </c>
    </row>
    <row r="19" spans="1:2" s="15" customFormat="1" x14ac:dyDescent="0.25">
      <c r="A19" s="2" t="s">
        <v>97</v>
      </c>
      <c r="B19" s="9">
        <v>7</v>
      </c>
    </row>
    <row r="20" spans="1:2" s="15" customFormat="1" x14ac:dyDescent="0.25">
      <c r="A20" s="2" t="s">
        <v>98</v>
      </c>
      <c r="B20" s="9">
        <v>8</v>
      </c>
    </row>
    <row r="21" spans="1:2" s="15" customFormat="1" x14ac:dyDescent="0.25">
      <c r="A21" s="2" t="s">
        <v>100</v>
      </c>
      <c r="B21" s="9">
        <v>9</v>
      </c>
    </row>
    <row r="22" spans="1:2" s="15" customFormat="1" x14ac:dyDescent="0.25">
      <c r="A22" s="2" t="s">
        <v>99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90</v>
      </c>
      <c r="B76" s="4"/>
    </row>
    <row r="77" spans="1:2" s="15" customFormat="1" ht="15.75" thickTop="1" x14ac:dyDescent="0.25">
      <c r="A77" s="2" t="s">
        <v>108</v>
      </c>
      <c r="B77" s="39">
        <v>0.1</v>
      </c>
    </row>
    <row r="78" spans="1:2" s="15" customFormat="1" x14ac:dyDescent="0.25">
      <c r="A78" s="2" t="s">
        <v>109</v>
      </c>
      <c r="B78" s="39">
        <v>7.0000000000000007E-2</v>
      </c>
    </row>
    <row r="79" spans="1:2" s="15" customFormat="1" x14ac:dyDescent="0.25">
      <c r="A79" s="2" t="s">
        <v>110</v>
      </c>
      <c r="B79" s="39">
        <v>0.04</v>
      </c>
    </row>
    <row r="80" spans="1:2" x14ac:dyDescent="0.25">
      <c r="A80" s="2" t="s">
        <v>111</v>
      </c>
      <c r="B80" s="39">
        <v>0.02</v>
      </c>
    </row>
    <row r="81" spans="1:2" x14ac:dyDescent="0.25">
      <c r="A81" s="2" t="s">
        <v>112</v>
      </c>
      <c r="B81" s="39">
        <v>0.01</v>
      </c>
    </row>
    <row r="82" spans="1:2" x14ac:dyDescent="0.25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schenki220771@gmail.com</cp:lastModifiedBy>
  <dcterms:created xsi:type="dcterms:W3CDTF">2020-01-21T10:45:17Z</dcterms:created>
  <dcterms:modified xsi:type="dcterms:W3CDTF">2022-02-11T15:56:32Z</dcterms:modified>
</cp:coreProperties>
</file>