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040" yWindow="-25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B3" i="5"/>
  <c r="B2"/>
  <c r="P5" i="1"/>
  <c r="P6"/>
  <c r="Q6" s="1"/>
  <c r="P7"/>
  <c r="X7"/>
  <c r="P8"/>
  <c r="Q8" s="1"/>
  <c r="P9"/>
  <c r="X9" s="1"/>
  <c r="P10"/>
  <c r="Q10" s="1"/>
  <c r="U10"/>
  <c r="V10"/>
  <c r="Z10"/>
  <c r="P11"/>
  <c r="P12"/>
  <c r="Q12" s="1"/>
  <c r="Z12"/>
  <c r="P13"/>
  <c r="P14"/>
  <c r="Q14" s="1"/>
  <c r="Z14"/>
  <c r="P15"/>
  <c r="X15"/>
  <c r="P16"/>
  <c r="Q16" s="1"/>
  <c r="X16"/>
  <c r="Z16"/>
  <c r="P17"/>
  <c r="P18"/>
  <c r="Q18" s="1"/>
  <c r="X18"/>
  <c r="P19"/>
  <c r="X19" s="1"/>
  <c r="P20"/>
  <c r="Q20" s="1"/>
  <c r="R20"/>
  <c r="T20"/>
  <c r="U20"/>
  <c r="V20"/>
  <c r="X20"/>
  <c r="Z20"/>
  <c r="P21"/>
  <c r="P22"/>
  <c r="Q22" s="1"/>
  <c r="R22"/>
  <c r="T22"/>
  <c r="U22"/>
  <c r="V22"/>
  <c r="X22"/>
  <c r="Z22"/>
  <c r="P23"/>
  <c r="X23" s="1"/>
  <c r="P24"/>
  <c r="Q24" s="1"/>
  <c r="U24"/>
  <c r="V24"/>
  <c r="X24"/>
  <c r="Z24"/>
  <c r="P25"/>
  <c r="X25"/>
  <c r="P26"/>
  <c r="Q26" s="1"/>
  <c r="T26"/>
  <c r="U26"/>
  <c r="V26"/>
  <c r="X26"/>
  <c r="P27"/>
  <c r="P28"/>
  <c r="Q28" s="1"/>
  <c r="T28"/>
  <c r="U28"/>
  <c r="V28"/>
  <c r="X28"/>
  <c r="P29"/>
  <c r="P30"/>
  <c r="Q30" s="1"/>
  <c r="T30"/>
  <c r="V30"/>
  <c r="X30"/>
  <c r="P31"/>
  <c r="X31"/>
  <c r="P32"/>
  <c r="Q32" s="1"/>
  <c r="R32"/>
  <c r="T32"/>
  <c r="U32"/>
  <c r="V32"/>
  <c r="Z32"/>
  <c r="P33"/>
  <c r="P34"/>
  <c r="Q34" s="1"/>
  <c r="R34"/>
  <c r="T34"/>
  <c r="V34"/>
  <c r="X34"/>
  <c r="P35"/>
  <c r="P36"/>
  <c r="Q36" s="1"/>
  <c r="T36"/>
  <c r="X36"/>
  <c r="P37"/>
  <c r="P38"/>
  <c r="Q38" s="1"/>
  <c r="R38"/>
  <c r="V38"/>
  <c r="Z38"/>
  <c r="P39"/>
  <c r="P40"/>
  <c r="Q40" s="1"/>
  <c r="R40"/>
  <c r="T40"/>
  <c r="V40"/>
  <c r="X40"/>
  <c r="Z40"/>
  <c r="P41"/>
  <c r="P42"/>
  <c r="Q42" s="1"/>
  <c r="T42"/>
  <c r="V42"/>
  <c r="Z42"/>
  <c r="P43"/>
  <c r="P44"/>
  <c r="Q44" s="1"/>
  <c r="P45"/>
  <c r="P46"/>
  <c r="Q46" s="1"/>
  <c r="R46"/>
  <c r="T46"/>
  <c r="X46"/>
  <c r="Z46"/>
  <c r="P47"/>
  <c r="P48"/>
  <c r="Q48" s="1"/>
  <c r="S48" s="1"/>
  <c r="R48"/>
  <c r="T48"/>
  <c r="V48"/>
  <c r="X48"/>
  <c r="Z48"/>
  <c r="P49"/>
  <c r="X49"/>
  <c r="P50"/>
  <c r="Q50" s="1"/>
  <c r="R50"/>
  <c r="T50"/>
  <c r="V50"/>
  <c r="X50"/>
  <c r="Z50"/>
  <c r="P51"/>
  <c r="X51" s="1"/>
  <c r="V51"/>
  <c r="P52"/>
  <c r="Q52" s="1"/>
  <c r="R52"/>
  <c r="T52"/>
  <c r="V52"/>
  <c r="X52"/>
  <c r="Z52"/>
  <c r="P53"/>
  <c r="P54"/>
  <c r="Q54" s="1"/>
  <c r="S54" s="1"/>
  <c r="R54"/>
  <c r="T54"/>
  <c r="V54"/>
  <c r="X54"/>
  <c r="Z54"/>
  <c r="P55"/>
  <c r="V55"/>
  <c r="X55"/>
  <c r="P56"/>
  <c r="Q56" s="1"/>
  <c r="S56" s="1"/>
  <c r="R56"/>
  <c r="T56"/>
  <c r="V56"/>
  <c r="X56"/>
  <c r="Z56"/>
  <c r="P57"/>
  <c r="V57"/>
  <c r="P58"/>
  <c r="Q58" s="1"/>
  <c r="R58"/>
  <c r="T58"/>
  <c r="V58"/>
  <c r="X58"/>
  <c r="Z58"/>
  <c r="P59"/>
  <c r="P60"/>
  <c r="Q60" s="1"/>
  <c r="S60" s="1"/>
  <c r="R60"/>
  <c r="T60"/>
  <c r="V60"/>
  <c r="X60"/>
  <c r="Z60"/>
  <c r="P61"/>
  <c r="X61"/>
  <c r="P62"/>
  <c r="Q62" s="1"/>
  <c r="R62"/>
  <c r="T62"/>
  <c r="V62"/>
  <c r="X62"/>
  <c r="Z62"/>
  <c r="P63"/>
  <c r="V63"/>
  <c r="X63"/>
  <c r="P64"/>
  <c r="Q64" s="1"/>
  <c r="S64" s="1"/>
  <c r="R64"/>
  <c r="T64"/>
  <c r="V64"/>
  <c r="X64"/>
  <c r="Z64"/>
  <c r="P65"/>
  <c r="X65"/>
  <c r="P66"/>
  <c r="Q66" s="1"/>
  <c r="R66"/>
  <c r="T66"/>
  <c r="V66"/>
  <c r="X66"/>
  <c r="Z66"/>
  <c r="P67"/>
  <c r="X67" s="1"/>
  <c r="V67"/>
  <c r="P68"/>
  <c r="Q68" s="1"/>
  <c r="R68"/>
  <c r="T68"/>
  <c r="V68"/>
  <c r="X68"/>
  <c r="Z68"/>
  <c r="P69"/>
  <c r="P70"/>
  <c r="Q70" s="1"/>
  <c r="S70" s="1"/>
  <c r="R70"/>
  <c r="T70"/>
  <c r="X70"/>
  <c r="Z70"/>
  <c r="P71"/>
  <c r="P72"/>
  <c r="Q72" s="1"/>
  <c r="S72" s="1"/>
  <c r="R72"/>
  <c r="T72"/>
  <c r="X72"/>
  <c r="Z72"/>
  <c r="P73"/>
  <c r="P74"/>
  <c r="Q74" s="1"/>
  <c r="S74" s="1"/>
  <c r="R74"/>
  <c r="T74"/>
  <c r="X74"/>
  <c r="Z74"/>
  <c r="P75"/>
  <c r="P76"/>
  <c r="Q76" s="1"/>
  <c r="S76" s="1"/>
  <c r="R76"/>
  <c r="T76"/>
  <c r="X76"/>
  <c r="Z76"/>
  <c r="P77"/>
  <c r="P78"/>
  <c r="T78"/>
  <c r="X78"/>
  <c r="Z78"/>
  <c r="P79"/>
  <c r="T79"/>
  <c r="V79"/>
  <c r="X79"/>
  <c r="P80"/>
  <c r="R80"/>
  <c r="T80"/>
  <c r="X80"/>
  <c r="Z80"/>
  <c r="P81"/>
  <c r="T81"/>
  <c r="P82"/>
  <c r="Z82" s="1"/>
  <c r="T82"/>
  <c r="P83"/>
  <c r="X83"/>
  <c r="P84"/>
  <c r="T84" s="1"/>
  <c r="R84"/>
  <c r="X84"/>
  <c r="Z84"/>
  <c r="P85"/>
  <c r="V85"/>
  <c r="X85"/>
  <c r="P86"/>
  <c r="T86" s="1"/>
  <c r="P87"/>
  <c r="T87"/>
  <c r="V87"/>
  <c r="X87"/>
  <c r="P88"/>
  <c r="R88"/>
  <c r="T88"/>
  <c r="P89"/>
  <c r="Z89" s="1"/>
  <c r="T89"/>
  <c r="P90"/>
  <c r="Z90" s="1"/>
  <c r="T90"/>
  <c r="V90"/>
  <c r="X90"/>
  <c r="P91"/>
  <c r="R91"/>
  <c r="X91"/>
  <c r="Z91"/>
  <c r="P92"/>
  <c r="P93"/>
  <c r="Z93" s="1"/>
  <c r="T93"/>
  <c r="P94"/>
  <c r="Z94" s="1"/>
  <c r="T94"/>
  <c r="V94"/>
  <c r="X94"/>
  <c r="P95"/>
  <c r="R95"/>
  <c r="X95"/>
  <c r="P96"/>
  <c r="P97"/>
  <c r="Z97" s="1"/>
  <c r="T97"/>
  <c r="P98"/>
  <c r="Z98" s="1"/>
  <c r="T98"/>
  <c r="V98"/>
  <c r="X98"/>
  <c r="P99"/>
  <c r="R99"/>
  <c r="X99"/>
  <c r="Z99"/>
  <c r="P100"/>
  <c r="T100" s="1"/>
  <c r="P101"/>
  <c r="Z101" s="1"/>
  <c r="T101"/>
  <c r="P102"/>
  <c r="Z102" s="1"/>
  <c r="T102"/>
  <c r="V102"/>
  <c r="X102"/>
  <c r="P103"/>
  <c r="R103"/>
  <c r="X103"/>
  <c r="Z103"/>
  <c r="P104"/>
  <c r="P105"/>
  <c r="Z105" s="1"/>
  <c r="T105"/>
  <c r="P106"/>
  <c r="Z106" s="1"/>
  <c r="T106"/>
  <c r="V106"/>
  <c r="X106"/>
  <c r="P107"/>
  <c r="R107"/>
  <c r="X107"/>
  <c r="Z107"/>
  <c r="P108"/>
  <c r="V108" s="1"/>
  <c r="P109"/>
  <c r="Z109" s="1"/>
  <c r="T109"/>
  <c r="P110"/>
  <c r="Z110" s="1"/>
  <c r="T110"/>
  <c r="V110"/>
  <c r="X110"/>
  <c r="P111"/>
  <c r="R111"/>
  <c r="X111"/>
  <c r="Z111"/>
  <c r="P112"/>
  <c r="T112" s="1"/>
  <c r="P113"/>
  <c r="Z113" s="1"/>
  <c r="T113"/>
  <c r="P114"/>
  <c r="Z114" s="1"/>
  <c r="T114"/>
  <c r="V114"/>
  <c r="X114"/>
  <c r="P115"/>
  <c r="R115"/>
  <c r="X115"/>
  <c r="Z115"/>
  <c r="P116"/>
  <c r="R116" s="1"/>
  <c r="P117"/>
  <c r="Z117" s="1"/>
  <c r="T117"/>
  <c r="P118"/>
  <c r="Z118" s="1"/>
  <c r="T118"/>
  <c r="V118"/>
  <c r="X118"/>
  <c r="P119"/>
  <c r="R119"/>
  <c r="X119"/>
  <c r="Z119"/>
  <c r="P120"/>
  <c r="P121"/>
  <c r="Z121" s="1"/>
  <c r="T121"/>
  <c r="P122"/>
  <c r="Z122" s="1"/>
  <c r="T122"/>
  <c r="V122"/>
  <c r="X122"/>
  <c r="P123"/>
  <c r="R123"/>
  <c r="X123"/>
  <c r="Z123"/>
  <c r="P124"/>
  <c r="X124" s="1"/>
  <c r="P125"/>
  <c r="Z125" s="1"/>
  <c r="T125"/>
  <c r="P126"/>
  <c r="Z126" s="1"/>
  <c r="T126"/>
  <c r="V126"/>
  <c r="X126"/>
  <c r="P127"/>
  <c r="R127"/>
  <c r="X127"/>
  <c r="Z127"/>
  <c r="P128"/>
  <c r="P129"/>
  <c r="Z129" s="1"/>
  <c r="T129"/>
  <c r="P130"/>
  <c r="Z130" s="1"/>
  <c r="T130"/>
  <c r="V130"/>
  <c r="X130"/>
  <c r="P131"/>
  <c r="R131"/>
  <c r="X131"/>
  <c r="Z131"/>
  <c r="P132"/>
  <c r="X132" s="1"/>
  <c r="P133"/>
  <c r="Z133" s="1"/>
  <c r="T133"/>
  <c r="P134"/>
  <c r="R134"/>
  <c r="T134"/>
  <c r="V134"/>
  <c r="X134"/>
  <c r="Z134"/>
  <c r="P135"/>
  <c r="X135" s="1"/>
  <c r="T135"/>
  <c r="V135"/>
  <c r="Z135"/>
  <c r="P136"/>
  <c r="X136" s="1"/>
  <c r="T136"/>
  <c r="V136"/>
  <c r="Z136"/>
  <c r="P137"/>
  <c r="Z137" s="1"/>
  <c r="T137"/>
  <c r="X137"/>
  <c r="P138"/>
  <c r="R138" s="1"/>
  <c r="V138"/>
  <c r="X138"/>
  <c r="P139"/>
  <c r="R139"/>
  <c r="V139"/>
  <c r="X139"/>
  <c r="Z139"/>
  <c r="P140"/>
  <c r="R140"/>
  <c r="X140"/>
  <c r="Z140"/>
  <c r="P141"/>
  <c r="R141"/>
  <c r="T141"/>
  <c r="X141"/>
  <c r="Z141"/>
  <c r="P142"/>
  <c r="R142"/>
  <c r="T142"/>
  <c r="V142"/>
  <c r="X142"/>
  <c r="Z142"/>
  <c r="P143"/>
  <c r="R143" s="1"/>
  <c r="P144"/>
  <c r="T144" s="1"/>
  <c r="P145"/>
  <c r="Z145" s="1"/>
  <c r="R145"/>
  <c r="V145"/>
  <c r="P146"/>
  <c r="Z146" s="1"/>
  <c r="R146"/>
  <c r="P147"/>
  <c r="X147" s="1"/>
  <c r="P148"/>
  <c r="X148" s="1"/>
  <c r="T148"/>
  <c r="P149"/>
  <c r="R149"/>
  <c r="T149"/>
  <c r="V149"/>
  <c r="X149"/>
  <c r="Z149"/>
  <c r="P150"/>
  <c r="R150"/>
  <c r="T150"/>
  <c r="V150"/>
  <c r="X150"/>
  <c r="Z150"/>
  <c r="P151"/>
  <c r="X151" s="1"/>
  <c r="T151"/>
  <c r="V151"/>
  <c r="Z151"/>
  <c r="P152"/>
  <c r="X152" s="1"/>
  <c r="T152"/>
  <c r="V152"/>
  <c r="Z152"/>
  <c r="P153"/>
  <c r="Z153" s="1"/>
  <c r="T153"/>
  <c r="X153"/>
  <c r="P154"/>
  <c r="Z154" s="1"/>
  <c r="V154"/>
  <c r="X154"/>
  <c r="P155"/>
  <c r="R155"/>
  <c r="V155"/>
  <c r="X155"/>
  <c r="Z155"/>
  <c r="P156"/>
  <c r="R156"/>
  <c r="X156"/>
  <c r="Z156"/>
  <c r="P157"/>
  <c r="R157"/>
  <c r="T157"/>
  <c r="X157"/>
  <c r="Z157"/>
  <c r="P158"/>
  <c r="R158"/>
  <c r="T158"/>
  <c r="V158"/>
  <c r="X158"/>
  <c r="Z158"/>
  <c r="P159"/>
  <c r="R159" s="1"/>
  <c r="P160"/>
  <c r="R160" s="1"/>
  <c r="P161"/>
  <c r="R161"/>
  <c r="T161"/>
  <c r="X161"/>
  <c r="Z161"/>
  <c r="P162"/>
  <c r="Z162" s="1"/>
  <c r="R162"/>
  <c r="V162"/>
  <c r="X162"/>
  <c r="P163"/>
  <c r="Z163" s="1"/>
  <c r="T163"/>
  <c r="V163"/>
  <c r="P164"/>
  <c r="T164"/>
  <c r="V164"/>
  <c r="X164"/>
  <c r="Z164"/>
  <c r="P165"/>
  <c r="R165"/>
  <c r="T165"/>
  <c r="V165"/>
  <c r="X165"/>
  <c r="Z165"/>
  <c r="P166"/>
  <c r="Z166" s="1"/>
  <c r="P167"/>
  <c r="X167" s="1"/>
  <c r="R167"/>
  <c r="Z167"/>
  <c r="P168"/>
  <c r="R168" s="1"/>
  <c r="P169"/>
  <c r="R169"/>
  <c r="T169"/>
  <c r="X169"/>
  <c r="Z169"/>
  <c r="P170"/>
  <c r="Z170" s="1"/>
  <c r="R170"/>
  <c r="V170"/>
  <c r="X170"/>
  <c r="P171"/>
  <c r="Z171" s="1"/>
  <c r="T171"/>
  <c r="V171"/>
  <c r="P172"/>
  <c r="T172"/>
  <c r="V172"/>
  <c r="X172"/>
  <c r="Z172"/>
  <c r="P173"/>
  <c r="R173"/>
  <c r="T173"/>
  <c r="V173"/>
  <c r="X173"/>
  <c r="Z173"/>
  <c r="P174"/>
  <c r="Z174" s="1"/>
  <c r="P175"/>
  <c r="X175" s="1"/>
  <c r="R175"/>
  <c r="Z175"/>
  <c r="P176"/>
  <c r="V176" s="1"/>
  <c r="X176"/>
  <c r="P177"/>
  <c r="Q177" s="1"/>
  <c r="S177" s="1"/>
  <c r="R177"/>
  <c r="T177"/>
  <c r="V177"/>
  <c r="X177"/>
  <c r="Z177"/>
  <c r="P178"/>
  <c r="V178" s="1"/>
  <c r="P179"/>
  <c r="Q179" s="1"/>
  <c r="S179" s="1"/>
  <c r="R179"/>
  <c r="T179"/>
  <c r="V179"/>
  <c r="X179"/>
  <c r="Z179"/>
  <c r="P180"/>
  <c r="V180" s="1"/>
  <c r="P181"/>
  <c r="Q181" s="1"/>
  <c r="S181" s="1"/>
  <c r="R181"/>
  <c r="T181"/>
  <c r="V181"/>
  <c r="Z181"/>
  <c r="P182"/>
  <c r="V182" s="1"/>
  <c r="P183"/>
  <c r="Q183" s="1"/>
  <c r="S183" s="1"/>
  <c r="R183"/>
  <c r="T183"/>
  <c r="V183"/>
  <c r="Z183"/>
  <c r="P184"/>
  <c r="V184" s="1"/>
  <c r="P185"/>
  <c r="Q185" s="1"/>
  <c r="S185" s="1"/>
  <c r="R185"/>
  <c r="T185"/>
  <c r="V185"/>
  <c r="Z185"/>
  <c r="P186"/>
  <c r="V186" s="1"/>
  <c r="P187"/>
  <c r="Q187" s="1"/>
  <c r="S187" s="1"/>
  <c r="R187"/>
  <c r="T187"/>
  <c r="V187"/>
  <c r="Z187"/>
  <c r="P188"/>
  <c r="V188" s="1"/>
  <c r="P189"/>
  <c r="Q189" s="1"/>
  <c r="S189" s="1"/>
  <c r="R189"/>
  <c r="T189"/>
  <c r="V189"/>
  <c r="X189"/>
  <c r="Z189"/>
  <c r="P190"/>
  <c r="V190" s="1"/>
  <c r="P191"/>
  <c r="Q191" s="1"/>
  <c r="S191" s="1"/>
  <c r="R191"/>
  <c r="T191"/>
  <c r="V191"/>
  <c r="Z191"/>
  <c r="P192"/>
  <c r="V192" s="1"/>
  <c r="P193"/>
  <c r="Q193" s="1"/>
  <c r="S193" s="1"/>
  <c r="R193"/>
  <c r="T193"/>
  <c r="V193"/>
  <c r="Z193"/>
  <c r="P194"/>
  <c r="V194" s="1"/>
  <c r="P195"/>
  <c r="Q195" s="1"/>
  <c r="S195" s="1"/>
  <c r="R195"/>
  <c r="T195"/>
  <c r="V195"/>
  <c r="Z195"/>
  <c r="P196"/>
  <c r="V196" s="1"/>
  <c r="P197"/>
  <c r="Q197" s="1"/>
  <c r="S197" s="1"/>
  <c r="R197"/>
  <c r="T197"/>
  <c r="V197"/>
  <c r="Z197"/>
  <c r="P198"/>
  <c r="V198" s="1"/>
  <c r="P199"/>
  <c r="Q199" s="1"/>
  <c r="S199" s="1"/>
  <c r="R199"/>
  <c r="T199"/>
  <c r="V199"/>
  <c r="X199"/>
  <c r="Z199"/>
  <c r="P200"/>
  <c r="V200" s="1"/>
  <c r="P201"/>
  <c r="Q201" s="1"/>
  <c r="S201" s="1"/>
  <c r="R201"/>
  <c r="T201"/>
  <c r="V201"/>
  <c r="Z201"/>
  <c r="P202"/>
  <c r="V202" s="1"/>
  <c r="P203"/>
  <c r="Q203" s="1"/>
  <c r="S203" s="1"/>
  <c r="R203"/>
  <c r="T203"/>
  <c r="V203"/>
  <c r="X203"/>
  <c r="Z203"/>
  <c r="N12" i="7"/>
  <c r="N13"/>
  <c r="N14"/>
  <c r="N15"/>
  <c r="N11"/>
  <c r="V44" i="1" l="1"/>
  <c r="S38"/>
  <c r="S24"/>
  <c r="T18"/>
  <c r="W18" s="1"/>
  <c r="T16"/>
  <c r="U14"/>
  <c r="U12"/>
  <c r="X44"/>
  <c r="S26"/>
  <c r="R24"/>
  <c r="W22"/>
  <c r="W20"/>
  <c r="U18"/>
  <c r="U16"/>
  <c r="V14"/>
  <c r="V12"/>
  <c r="Z44"/>
  <c r="X42"/>
  <c r="AA42" s="1"/>
  <c r="T38"/>
  <c r="R36"/>
  <c r="S36" s="1"/>
  <c r="S34"/>
  <c r="S32"/>
  <c r="R30"/>
  <c r="S30" s="1"/>
  <c r="R28"/>
  <c r="S28" s="1"/>
  <c r="R26"/>
  <c r="T24"/>
  <c r="W24" s="1"/>
  <c r="V18"/>
  <c r="V16"/>
  <c r="X14"/>
  <c r="X12"/>
  <c r="X10"/>
  <c r="R6"/>
  <c r="S6" s="1"/>
  <c r="W28"/>
  <c r="W26"/>
  <c r="T6"/>
  <c r="S46"/>
  <c r="X38"/>
  <c r="V36"/>
  <c r="W32"/>
  <c r="U30"/>
  <c r="W30" s="1"/>
  <c r="Z18"/>
  <c r="U6"/>
  <c r="S44"/>
  <c r="V6"/>
  <c r="Z36"/>
  <c r="S18"/>
  <c r="R14"/>
  <c r="S14" s="1"/>
  <c r="R12"/>
  <c r="S12" s="1"/>
  <c r="R10"/>
  <c r="S10" s="1"/>
  <c r="X6"/>
  <c r="R44"/>
  <c r="V46"/>
  <c r="T44"/>
  <c r="R42"/>
  <c r="S42" s="1"/>
  <c r="S40"/>
  <c r="Z34"/>
  <c r="X32"/>
  <c r="Z30"/>
  <c r="Z28"/>
  <c r="Z26"/>
  <c r="S22"/>
  <c r="S20"/>
  <c r="R18"/>
  <c r="R16"/>
  <c r="S16" s="1"/>
  <c r="T14"/>
  <c r="W14" s="1"/>
  <c r="T12"/>
  <c r="W12" s="1"/>
  <c r="T10"/>
  <c r="W10" s="1"/>
  <c r="Z6"/>
  <c r="Z8"/>
  <c r="R8"/>
  <c r="S8" s="1"/>
  <c r="T8"/>
  <c r="U8"/>
  <c r="V8"/>
  <c r="X8"/>
  <c r="W187"/>
  <c r="W142"/>
  <c r="AA124"/>
  <c r="W183"/>
  <c r="W189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S77" s="1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S69" s="1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AA169" s="1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S88" s="1"/>
  <c r="Y88"/>
  <c r="V88"/>
  <c r="U88"/>
  <c r="U79"/>
  <c r="R79"/>
  <c r="Z79"/>
  <c r="Q79"/>
  <c r="S79" s="1"/>
  <c r="Y79"/>
  <c r="AA79" s="1"/>
  <c r="U55"/>
  <c r="T55"/>
  <c r="W55" s="1"/>
  <c r="R55"/>
  <c r="Z55"/>
  <c r="Q55"/>
  <c r="Y55"/>
  <c r="V23"/>
  <c r="U23"/>
  <c r="T23"/>
  <c r="R23"/>
  <c r="Z23"/>
  <c r="Q23"/>
  <c r="Y23"/>
  <c r="V7"/>
  <c r="U7"/>
  <c r="T7"/>
  <c r="R7"/>
  <c r="Z7"/>
  <c r="AA7" s="1"/>
  <c r="Q7"/>
  <c r="S7" s="1"/>
  <c r="Y7"/>
  <c r="X196"/>
  <c r="W109"/>
  <c r="U203"/>
  <c r="W203" s="1"/>
  <c r="Y202"/>
  <c r="Q202"/>
  <c r="S202" s="1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Y188"/>
  <c r="Q188"/>
  <c r="U187"/>
  <c r="Y186"/>
  <c r="Q186"/>
  <c r="S186" s="1"/>
  <c r="U185"/>
  <c r="W185" s="1"/>
  <c r="Y184"/>
  <c r="Q184"/>
  <c r="U183"/>
  <c r="Y182"/>
  <c r="Q182"/>
  <c r="U181"/>
  <c r="W181" s="1"/>
  <c r="Y180"/>
  <c r="Q180"/>
  <c r="U179"/>
  <c r="W179" s="1"/>
  <c r="Y178"/>
  <c r="Q178"/>
  <c r="U177"/>
  <c r="W177" s="1"/>
  <c r="Y176"/>
  <c r="AA176" s="1"/>
  <c r="Q176"/>
  <c r="T174"/>
  <c r="W174" s="1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AA82" s="1"/>
  <c r="T77"/>
  <c r="V75"/>
  <c r="V73"/>
  <c r="V71"/>
  <c r="V69"/>
  <c r="S66"/>
  <c r="AA58"/>
  <c r="V53"/>
  <c r="S50"/>
  <c r="X21"/>
  <c r="AA21" s="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S81" s="1"/>
  <c r="Y81"/>
  <c r="U57"/>
  <c r="T57"/>
  <c r="W57" s="1"/>
  <c r="R57"/>
  <c r="Z57"/>
  <c r="Q57"/>
  <c r="S57" s="1"/>
  <c r="Y57"/>
  <c r="V25"/>
  <c r="U25"/>
  <c r="T25"/>
  <c r="R25"/>
  <c r="Z25"/>
  <c r="Q25"/>
  <c r="Y25"/>
  <c r="V9"/>
  <c r="U9"/>
  <c r="T9"/>
  <c r="R9"/>
  <c r="Z9"/>
  <c r="Q9"/>
  <c r="Y9"/>
  <c r="X198"/>
  <c r="X182"/>
  <c r="AA182" s="1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AA150"/>
  <c r="V147"/>
  <c r="V146"/>
  <c r="T145"/>
  <c r="X133"/>
  <c r="T132"/>
  <c r="X129"/>
  <c r="T128"/>
  <c r="W128" s="1"/>
  <c r="X125"/>
  <c r="T124"/>
  <c r="X121"/>
  <c r="T120"/>
  <c r="X117"/>
  <c r="T116"/>
  <c r="X113"/>
  <c r="X109"/>
  <c r="AA109" s="1"/>
  <c r="T108"/>
  <c r="X105"/>
  <c r="T104"/>
  <c r="X101"/>
  <c r="X97"/>
  <c r="T96"/>
  <c r="X93"/>
  <c r="T92"/>
  <c r="W92" s="1"/>
  <c r="X89"/>
  <c r="W79"/>
  <c r="V77"/>
  <c r="X75"/>
  <c r="AA75" s="1"/>
  <c r="X73"/>
  <c r="AA73" s="1"/>
  <c r="X71"/>
  <c r="AA71" s="1"/>
  <c r="X69"/>
  <c r="AA69" s="1"/>
  <c r="S68"/>
  <c r="X53"/>
  <c r="AA53" s="1"/>
  <c r="S52"/>
  <c r="AA23"/>
  <c r="Q160"/>
  <c r="S160" s="1"/>
  <c r="Y160"/>
  <c r="U160"/>
  <c r="U143"/>
  <c r="Q143"/>
  <c r="S143" s="1"/>
  <c r="Y143"/>
  <c r="Q112"/>
  <c r="S112" s="1"/>
  <c r="Y112"/>
  <c r="U112"/>
  <c r="W112" s="1"/>
  <c r="Q100"/>
  <c r="S100" s="1"/>
  <c r="Y100"/>
  <c r="U100"/>
  <c r="W100" s="1"/>
  <c r="Q86"/>
  <c r="S86" s="1"/>
  <c r="Y86"/>
  <c r="V86"/>
  <c r="U86"/>
  <c r="W86" s="1"/>
  <c r="U171"/>
  <c r="W171" s="1"/>
  <c r="Q171"/>
  <c r="Y171"/>
  <c r="Q154"/>
  <c r="S154" s="1"/>
  <c r="Y154"/>
  <c r="AA154" s="1"/>
  <c r="U154"/>
  <c r="U83"/>
  <c r="R83"/>
  <c r="Z83"/>
  <c r="Q83"/>
  <c r="Y83"/>
  <c r="U59"/>
  <c r="T59"/>
  <c r="R59"/>
  <c r="Z59"/>
  <c r="Q59"/>
  <c r="S59" s="1"/>
  <c r="Y59"/>
  <c r="V27"/>
  <c r="U27"/>
  <c r="T27"/>
  <c r="R27"/>
  <c r="Z27"/>
  <c r="Q27"/>
  <c r="Y27"/>
  <c r="V11"/>
  <c r="U11"/>
  <c r="T11"/>
  <c r="W11" s="1"/>
  <c r="R11"/>
  <c r="Z11"/>
  <c r="Q11"/>
  <c r="Y11"/>
  <c r="X202"/>
  <c r="AA202" s="1"/>
  <c r="X190"/>
  <c r="X188"/>
  <c r="X184"/>
  <c r="AA118"/>
  <c r="R196"/>
  <c r="R190"/>
  <c r="Z186"/>
  <c r="V132"/>
  <c r="V128"/>
  <c r="V120"/>
  <c r="V116"/>
  <c r="V112"/>
  <c r="V104"/>
  <c r="V100"/>
  <c r="V96"/>
  <c r="V92"/>
  <c r="W88"/>
  <c r="X86"/>
  <c r="AA86" s="1"/>
  <c r="X77"/>
  <c r="AA77" s="1"/>
  <c r="AA55"/>
  <c r="AA25"/>
  <c r="Q108"/>
  <c r="S108" s="1"/>
  <c r="Y108"/>
  <c r="U108"/>
  <c r="U163"/>
  <c r="W163" s="1"/>
  <c r="Q163"/>
  <c r="Y163"/>
  <c r="U153"/>
  <c r="Q153"/>
  <c r="Y153"/>
  <c r="AA153" s="1"/>
  <c r="U137"/>
  <c r="Q137"/>
  <c r="S137" s="1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AA85" s="1"/>
  <c r="Q85"/>
  <c r="S85" s="1"/>
  <c r="Y85"/>
  <c r="Q78"/>
  <c r="Y78"/>
  <c r="V78"/>
  <c r="U78"/>
  <c r="U61"/>
  <c r="T61"/>
  <c r="W61" s="1"/>
  <c r="R61"/>
  <c r="Z61"/>
  <c r="Q61"/>
  <c r="S61" s="1"/>
  <c r="Y61"/>
  <c r="V29"/>
  <c r="U29"/>
  <c r="T29"/>
  <c r="R29"/>
  <c r="Z29"/>
  <c r="Q29"/>
  <c r="Y29"/>
  <c r="V13"/>
  <c r="U13"/>
  <c r="T13"/>
  <c r="R13"/>
  <c r="Z13"/>
  <c r="Q13"/>
  <c r="Y13"/>
  <c r="X194"/>
  <c r="X192"/>
  <c r="AA192" s="1"/>
  <c r="X180"/>
  <c r="X178"/>
  <c r="AA126"/>
  <c r="W121"/>
  <c r="Z198"/>
  <c r="R198"/>
  <c r="Z196"/>
  <c r="R188"/>
  <c r="Z184"/>
  <c r="V175"/>
  <c r="T160"/>
  <c r="V124"/>
  <c r="T200"/>
  <c r="W200" s="1"/>
  <c r="T196"/>
  <c r="X195"/>
  <c r="T194"/>
  <c r="T192"/>
  <c r="W192" s="1"/>
  <c r="X191"/>
  <c r="T188"/>
  <c r="X187"/>
  <c r="T182"/>
  <c r="W182" s="1"/>
  <c r="X181"/>
  <c r="T178"/>
  <c r="T176"/>
  <c r="X174"/>
  <c r="AA174" s="1"/>
  <c r="R171"/>
  <c r="R163"/>
  <c r="T156"/>
  <c r="W156" s="1"/>
  <c r="R154"/>
  <c r="R153"/>
  <c r="Z148"/>
  <c r="Z147"/>
  <c r="X146"/>
  <c r="X145"/>
  <c r="V143"/>
  <c r="W141"/>
  <c r="T140"/>
  <c r="R137"/>
  <c r="T131"/>
  <c r="X128"/>
  <c r="AA128" s="1"/>
  <c r="T127"/>
  <c r="T123"/>
  <c r="X120"/>
  <c r="T119"/>
  <c r="W119" s="1"/>
  <c r="X116"/>
  <c r="T115"/>
  <c r="X112"/>
  <c r="T111"/>
  <c r="W111" s="1"/>
  <c r="X108"/>
  <c r="T107"/>
  <c r="X104"/>
  <c r="T103"/>
  <c r="W103" s="1"/>
  <c r="X100"/>
  <c r="T99"/>
  <c r="X96"/>
  <c r="T95"/>
  <c r="W95" s="1"/>
  <c r="X92"/>
  <c r="T91"/>
  <c r="X88"/>
  <c r="Z86"/>
  <c r="T83"/>
  <c r="V81"/>
  <c r="W81" s="1"/>
  <c r="W68"/>
  <c r="V59"/>
  <c r="X57"/>
  <c r="X27"/>
  <c r="X11"/>
  <c r="AA11" s="1"/>
  <c r="Q168"/>
  <c r="S168" s="1"/>
  <c r="Y168"/>
  <c r="U168"/>
  <c r="Q144"/>
  <c r="S144" s="1"/>
  <c r="Y144"/>
  <c r="U144"/>
  <c r="W144" s="1"/>
  <c r="Q132"/>
  <c r="S132" s="1"/>
  <c r="Y132"/>
  <c r="AA132" s="1"/>
  <c r="U132"/>
  <c r="Q124"/>
  <c r="S124" s="1"/>
  <c r="Y124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S87" s="1"/>
  <c r="Y87"/>
  <c r="AA87" s="1"/>
  <c r="Q80"/>
  <c r="S80" s="1"/>
  <c r="Y80"/>
  <c r="V80"/>
  <c r="W80" s="1"/>
  <c r="U80"/>
  <c r="U63"/>
  <c r="T63"/>
  <c r="R63"/>
  <c r="Z63"/>
  <c r="Q63"/>
  <c r="Y63"/>
  <c r="V31"/>
  <c r="U31"/>
  <c r="T31"/>
  <c r="R31"/>
  <c r="Z31"/>
  <c r="Q31"/>
  <c r="Y31"/>
  <c r="V15"/>
  <c r="U15"/>
  <c r="T15"/>
  <c r="R15"/>
  <c r="Z15"/>
  <c r="Q15"/>
  <c r="S15" s="1"/>
  <c r="Y15"/>
  <c r="X186"/>
  <c r="AA186" s="1"/>
  <c r="AA110"/>
  <c r="AA80"/>
  <c r="R202"/>
  <c r="R192"/>
  <c r="Z190"/>
  <c r="Z188"/>
  <c r="R186"/>
  <c r="T168"/>
  <c r="V167"/>
  <c r="T159"/>
  <c r="W159" s="1"/>
  <c r="V144"/>
  <c r="T143"/>
  <c r="W143" s="1"/>
  <c r="T202"/>
  <c r="X201"/>
  <c r="T198"/>
  <c r="W198" s="1"/>
  <c r="X197"/>
  <c r="X193"/>
  <c r="T190"/>
  <c r="W190" s="1"/>
  <c r="T186"/>
  <c r="X185"/>
  <c r="T184"/>
  <c r="W184" s="1"/>
  <c r="X183"/>
  <c r="AA183" s="1"/>
  <c r="T180"/>
  <c r="W180" s="1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AA159" s="1"/>
  <c r="V157"/>
  <c r="W157" s="1"/>
  <c r="V156"/>
  <c r="T155"/>
  <c r="W155" s="1"/>
  <c r="T154"/>
  <c r="W154" s="1"/>
  <c r="R152"/>
  <c r="R151"/>
  <c r="X144"/>
  <c r="X143"/>
  <c r="AA143" s="1"/>
  <c r="V141"/>
  <c r="V140"/>
  <c r="T139"/>
  <c r="W139" s="1"/>
  <c r="T138"/>
  <c r="W138" s="1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W70"/>
  <c r="V61"/>
  <c r="X59"/>
  <c r="AA59" s="1"/>
  <c r="S58"/>
  <c r="X29"/>
  <c r="X13"/>
  <c r="Q174"/>
  <c r="Y174"/>
  <c r="U174"/>
  <c r="Q166"/>
  <c r="S166" s="1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S125" s="1"/>
  <c r="Y125"/>
  <c r="U121"/>
  <c r="Q121"/>
  <c r="Y121"/>
  <c r="U117"/>
  <c r="W117" s="1"/>
  <c r="Q117"/>
  <c r="Y117"/>
  <c r="U113"/>
  <c r="W113" s="1"/>
  <c r="Q113"/>
  <c r="Y113"/>
  <c r="U109"/>
  <c r="Q109"/>
  <c r="S109" s="1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S93" s="1"/>
  <c r="Y93"/>
  <c r="U89"/>
  <c r="W89" s="1"/>
  <c r="Q89"/>
  <c r="Y89"/>
  <c r="Q82"/>
  <c r="Y82"/>
  <c r="V82"/>
  <c r="U82"/>
  <c r="W82" s="1"/>
  <c r="U65"/>
  <c r="T65"/>
  <c r="R65"/>
  <c r="Z65"/>
  <c r="Q65"/>
  <c r="Y65"/>
  <c r="AA65" s="1"/>
  <c r="U49"/>
  <c r="T49"/>
  <c r="W49" s="1"/>
  <c r="R49"/>
  <c r="Z49"/>
  <c r="Q49"/>
  <c r="S49" s="1"/>
  <c r="Y49"/>
  <c r="AA49" s="1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S43" s="1"/>
  <c r="Y43"/>
  <c r="V41"/>
  <c r="U41"/>
  <c r="T41"/>
  <c r="W41" s="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S35" s="1"/>
  <c r="Y35"/>
  <c r="V33"/>
  <c r="U33"/>
  <c r="T33"/>
  <c r="W33" s="1"/>
  <c r="R33"/>
  <c r="Z33"/>
  <c r="Q33"/>
  <c r="Y33"/>
  <c r="V17"/>
  <c r="U17"/>
  <c r="T17"/>
  <c r="R17"/>
  <c r="Z17"/>
  <c r="Q17"/>
  <c r="Y17"/>
  <c r="X200"/>
  <c r="AA200" s="1"/>
  <c r="X160"/>
  <c r="Z159"/>
  <c r="AA158"/>
  <c r="W153"/>
  <c r="Z144"/>
  <c r="Z143"/>
  <c r="AA142"/>
  <c r="W137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AA91"/>
  <c r="W90"/>
  <c r="W87"/>
  <c r="AA83"/>
  <c r="W78"/>
  <c r="AA72"/>
  <c r="AA61"/>
  <c r="W56"/>
  <c r="AA15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W84" s="1"/>
  <c r="U67"/>
  <c r="T67"/>
  <c r="R67"/>
  <c r="Z67"/>
  <c r="Q67"/>
  <c r="S67" s="1"/>
  <c r="Y67"/>
  <c r="AA67" s="1"/>
  <c r="U51"/>
  <c r="T51"/>
  <c r="R51"/>
  <c r="Z51"/>
  <c r="Q51"/>
  <c r="Y51"/>
  <c r="AA51" s="1"/>
  <c r="V19"/>
  <c r="U19"/>
  <c r="T19"/>
  <c r="R19"/>
  <c r="Z19"/>
  <c r="Q19"/>
  <c r="Y19"/>
  <c r="AA19" s="1"/>
  <c r="X168"/>
  <c r="AA168" s="1"/>
  <c r="R174"/>
  <c r="Z168"/>
  <c r="R166"/>
  <c r="Z160"/>
  <c r="AA156"/>
  <c r="V153"/>
  <c r="W151"/>
  <c r="R148"/>
  <c r="R147"/>
  <c r="V137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AA63"/>
  <c r="S62"/>
  <c r="W58"/>
  <c r="V49"/>
  <c r="X47"/>
  <c r="AA47" s="1"/>
  <c r="X45"/>
  <c r="X43"/>
  <c r="AA43" s="1"/>
  <c r="X41"/>
  <c r="X39"/>
  <c r="AA39" s="1"/>
  <c r="X37"/>
  <c r="X35"/>
  <c r="AA35" s="1"/>
  <c r="X33"/>
  <c r="X17"/>
  <c r="U76"/>
  <c r="W76" s="1"/>
  <c r="U74"/>
  <c r="W74" s="1"/>
  <c r="U72"/>
  <c r="W72" s="1"/>
  <c r="U70"/>
  <c r="U68"/>
  <c r="U66"/>
  <c r="W66" s="1"/>
  <c r="U64"/>
  <c r="W64" s="1"/>
  <c r="U62"/>
  <c r="W62" s="1"/>
  <c r="U60"/>
  <c r="W60" s="1"/>
  <c r="U58"/>
  <c r="U56"/>
  <c r="U54"/>
  <c r="W54" s="1"/>
  <c r="U52"/>
  <c r="W52" s="1"/>
  <c r="U50"/>
  <c r="W50" s="1"/>
  <c r="U48"/>
  <c r="W48" s="1"/>
  <c r="U46"/>
  <c r="W46" s="1"/>
  <c r="U44"/>
  <c r="W44" s="1"/>
  <c r="U42"/>
  <c r="W42" s="1"/>
  <c r="U40"/>
  <c r="W40" s="1"/>
  <c r="U38"/>
  <c r="W38" s="1"/>
  <c r="U36"/>
  <c r="W36" s="1"/>
  <c r="U34"/>
  <c r="W34" s="1"/>
  <c r="V76"/>
  <c r="V74"/>
  <c r="V72"/>
  <c r="V70"/>
  <c r="Y76"/>
  <c r="AA76" s="1"/>
  <c r="Y74"/>
  <c r="AA74" s="1"/>
  <c r="Y72"/>
  <c r="Y70"/>
  <c r="AA70" s="1"/>
  <c r="Y68"/>
  <c r="AA68" s="1"/>
  <c r="Y66"/>
  <c r="AA66" s="1"/>
  <c r="Y64"/>
  <c r="AA64" s="1"/>
  <c r="Y62"/>
  <c r="AA62" s="1"/>
  <c r="Y60"/>
  <c r="AA60" s="1"/>
  <c r="Y58"/>
  <c r="Y56"/>
  <c r="AA56" s="1"/>
  <c r="Y54"/>
  <c r="AA54" s="1"/>
  <c r="Y52"/>
  <c r="AA52" s="1"/>
  <c r="Y50"/>
  <c r="AA50" s="1"/>
  <c r="Y48"/>
  <c r="AA48" s="1"/>
  <c r="Y46"/>
  <c r="AA46" s="1"/>
  <c r="Y44"/>
  <c r="AA44" s="1"/>
  <c r="Y42"/>
  <c r="Y40"/>
  <c r="AA40" s="1"/>
  <c r="Y38"/>
  <c r="AA38" s="1"/>
  <c r="Y36"/>
  <c r="AA36" s="1"/>
  <c r="Y34"/>
  <c r="AA34" s="1"/>
  <c r="Y32"/>
  <c r="AA32" s="1"/>
  <c r="Y30"/>
  <c r="AA30" s="1"/>
  <c r="Y28"/>
  <c r="AA28" s="1"/>
  <c r="Y26"/>
  <c r="AA26" s="1"/>
  <c r="Y24"/>
  <c r="AA24" s="1"/>
  <c r="Y22"/>
  <c r="AA22" s="1"/>
  <c r="Y20"/>
  <c r="AA20" s="1"/>
  <c r="Y18"/>
  <c r="AA18" s="1"/>
  <c r="Y16"/>
  <c r="AA16" s="1"/>
  <c r="Y14"/>
  <c r="AA14" s="1"/>
  <c r="Y12"/>
  <c r="AA12" s="1"/>
  <c r="Y10"/>
  <c r="AA10" s="1"/>
  <c r="Y8"/>
  <c r="AA8" s="1"/>
  <c r="Y6"/>
  <c r="AA6" s="1"/>
  <c r="AA37" l="1"/>
  <c r="AA31"/>
  <c r="AA45"/>
  <c r="S33"/>
  <c r="W39"/>
  <c r="AA29"/>
  <c r="W16"/>
  <c r="W27"/>
  <c r="W25"/>
  <c r="S13"/>
  <c r="S23"/>
  <c r="W6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W4" s="1"/>
  <c r="E4" i="4" s="1"/>
  <c r="U4" i="1"/>
  <c r="V4"/>
  <c r="X4"/>
  <c r="Y4"/>
  <c r="I7" i="4"/>
  <c r="Q4" i="1"/>
  <c r="S4" s="1"/>
  <c r="D4" i="4" s="1"/>
  <c r="B4"/>
  <c r="D4" i="7" s="1"/>
  <c r="B6" i="4"/>
  <c r="B5"/>
  <c r="E5" l="1"/>
  <c r="AA4" i="1"/>
  <c r="I5" i="4" s="1"/>
  <c r="I6"/>
  <c r="D5"/>
  <c r="F5" s="1"/>
  <c r="I4"/>
  <c r="E6"/>
  <c r="E8" s="1"/>
  <c r="D6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<sst xmlns="http://schemas.openxmlformats.org/spreadsheetml/2006/main" count="1309" uniqueCount="183">
  <si>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</si>
  <si>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</si>
  <si>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</si>
  <si>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</si>
  <si>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</si>
  <si>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</si>
  <si>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</si>
  <si>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</si>
  <si>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</si>
  <si>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</si>
  <si>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</si>
  <si>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</si>
  <si>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</si>
  <si>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</si>
  <si>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</si>
  <si>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</si>
  <si>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</si>
  <si>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</si>
  <si>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</si>
  <si>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</si>
  <si>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</si>
  <si>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</si>
  <si>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</si>
  <si>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</si>
  <si>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</si>
  <si>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</si>
  <si>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</si>
  <si>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</si>
  <si>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</si>
  <si>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</si>
  <si>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</si>
  <si>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</si>
  <si>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</si>
  <si>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</si>
  <si>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</si>
  <si>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</si>
  <si>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</si>
  <si>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</si>
  <si>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</si>
  <si>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</si>
  <si>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</si>
  <si>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</si>
  <si>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</si>
  <si>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</si>
  <si>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</si>
  <si>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</si>
  <si>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</si>
  <si>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</si>
  <si>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</si>
  <si>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</si>
  <si>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</si>
  <si>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</si>
  <si>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</si>
  <si>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</si>
  <si>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</si>
  <si>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</si>
  <si>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</si>
  <si>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</si>
  <si>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</si>
  <si>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</si>
  <si>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</si>
  <si>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</si>
  <si>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</si>
  <si>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</si>
  <si>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</si>
  <si>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</si>
  <si>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</si>
  <si>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</si>
  <si>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</si>
  <si>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</si>
  <si>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</si>
  <si>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</si>
  <si>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</si>
  <si>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</si>
  <si>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</si>
  <si>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</si>
  <si>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</si>
  <si>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</si>
  <si>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</si>
  <si>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</si>
  <si>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</si>
  <si>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</si>
  <si>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</si>
  <si>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</si>
  <si>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</si>
  <si>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</si>
  <si>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</si>
  <si>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</si>
  <si>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</si>
  <si>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</si>
  <si>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</si>
  <si>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</si>
  <si>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</si>
  <si>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</si>
  <si>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</si>
  <si>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</si>
  <si>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</si>
  <si>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</si>
  <si>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</si>
  <si>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</si>
  <si>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</si>
  <si>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</si>
  <si>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</si>
  <si>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</si>
  <si>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</si>
  <si>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</si>
  <si>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</si>
  <si>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</si>
  <si>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</si>
  <si>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</si>
  <si>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</si>
  <si>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</si>
  <si>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</si>
  <si>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</si>
  <si>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</si>
  <si>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</si>
  <si>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</si>
  <si>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</si>
  <si>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</si>
  <si>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</si>
  <si>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</si>
  <si>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</si>
  <si>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</si>
  <si>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</si>
  <si>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</si>
  <si>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</si>
  <si>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</si>
  <si>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</si>
  <si>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</si>
  <si>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</si>
  <si>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Minershop (Terra)</t>
  </si>
  <si>
    <t>Jewelery shop (Terra)</t>
  </si>
  <si>
    <t xml:space="preserve">Fishery (Terra) </t>
  </si>
  <si>
    <t xml:space="preserve">Spa (Terra) </t>
  </si>
  <si>
    <t>Greenhouse (Terra)</t>
  </si>
  <si>
    <t>Stables (Terra)</t>
  </si>
  <si>
    <t>Townhall (Terra)</t>
  </si>
  <si>
    <t>Temple Polar bear (Terra)</t>
  </si>
  <si>
    <t>House A (Terra)</t>
  </si>
  <si>
    <t>Bridge (Terra)</t>
  </si>
  <si>
    <t>Bakery (Sub-Terra)</t>
  </si>
  <si>
    <t>Diner and dancing (Sub-Terra)</t>
  </si>
  <si>
    <t>Meat and Fish (Sub-Terra)</t>
  </si>
  <si>
    <t>Hair and Beaty (Sub-Terra)</t>
  </si>
  <si>
    <t>Gardening, plants and Flowers (Sub-Terra)</t>
  </si>
  <si>
    <t>Clothing (Sub-Terra)</t>
  </si>
  <si>
    <t>Mining office (Sub-Terra)</t>
  </si>
  <si>
    <t>Heating office (Sub-Terra)</t>
  </si>
  <si>
    <t>Water office (Sub-Terra)</t>
  </si>
  <si>
    <t>Farmers office (Sub-Terra)</t>
  </si>
  <si>
    <t>Monsterhunter office (Sub-Terra)</t>
  </si>
  <si>
    <t>Laboratorium (Sub-Terra)</t>
  </si>
  <si>
    <t>Hospital (Sub-Terra) (IP)</t>
  </si>
  <si>
    <t>Museum (Sub-Terra)</t>
  </si>
  <si>
    <t>Color and paint lab (Sub-Terra)</t>
  </si>
  <si>
    <t>Memorial site (Sub-Terra)</t>
  </si>
  <si>
    <t>Cathedral (Sub-Terra)</t>
  </si>
  <si>
    <t>School (Sub-Terra)</t>
  </si>
  <si>
    <t>House nr. 1 (Sub-Terra) - Teamler</t>
  </si>
  <si>
    <t>House nr. 2 (Sub-Terra)</t>
  </si>
  <si>
    <t>House nr. 3 (Sub-Terra)</t>
  </si>
  <si>
    <t xml:space="preserve">House nr. 4 (Sub-Terra) </t>
  </si>
  <si>
    <t xml:space="preserve">House nr. 6 (Sub-Terra) </t>
  </si>
  <si>
    <t xml:space="preserve">House nr. 7 (Sub-Terra) </t>
  </si>
  <si>
    <t>House nr. 8 (Sub-Terra)</t>
  </si>
  <si>
    <t>House nr. 9 (Sub-Terra)</t>
  </si>
  <si>
    <t>House nr. 10 (Sub-Terra)</t>
  </si>
  <si>
    <t xml:space="preserve">House nr. 11 (Sub-Terra) </t>
  </si>
  <si>
    <t>House nr. 12 (Sub-Terra)</t>
  </si>
  <si>
    <t>House nr. 14 (Sub-Terra)</t>
  </si>
  <si>
    <t>House nr. 15 (Sub-Terra</t>
  </si>
  <si>
    <t>House nr. 16 (Sub-Terra)</t>
  </si>
  <si>
    <t>House nr. 17 (Sub-Terra)</t>
  </si>
  <si>
    <t>House nr. 18 (Sub-Terra)</t>
  </si>
  <si>
    <t>Terra</t>
  </si>
  <si>
    <t>Daniya</t>
  </si>
  <si>
    <t>Intention of 3 different levels (Terra --&gt; Ground level,     Sub-Terra --&gt; Underground,    Super-Terra --&gt; Skycity)</t>
  </si>
  <si>
    <t>Restructuring mineshaft system</t>
  </si>
  <si>
    <t>Aztec Temple</t>
  </si>
  <si>
    <t>Not fully done</t>
  </si>
  <si>
    <t>(Nr. 5…)</t>
  </si>
  <si>
    <t>Rest zur Metropole fehlt noch</t>
  </si>
  <si>
    <t>Weg, Inneres etc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</si>
</sst>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3" fillId="8" borderId="3" xfId="3" applyFill="1" applyProtection="1">
      <protection locked="0"/>
    </xf>
    <xf numFmtId="0" fontId="3" fillId="8" borderId="3" xfId="3" applyFill="1"/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2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32" sqref="B32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Terra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1417 100 1345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" t="s">
        <v>9</v>
      </c>
      <c r="B8" s="42" t="s">
        <v>174</v>
      </c>
    </row>
    <row r="9" spans="1:2" ht="16.5" thickTop="1" thickBot="1">
      <c r="A9" s="1" t="s">
        <v>10</v>
      </c>
      <c r="B9" s="42" t="s">
        <v>175</v>
      </c>
    </row>
    <row r="10" spans="1:2" ht="16.5" thickTop="1" thickBot="1">
      <c r="A10" s="1" t="s">
        <v>11</v>
      </c>
      <c r="B10" s="42"/>
    </row>
    <row r="11" spans="1:2" ht="16.5" thickTop="1" thickBot="1">
      <c r="A11" s="1" t="s">
        <v>12</v>
      </c>
      <c r="B11" s="43">
        <v>1417</v>
      </c>
    </row>
    <row r="12" spans="1:2" ht="16.5" thickTop="1" thickBot="1">
      <c r="A12" s="1" t="s">
        <v>13</v>
      </c>
      <c r="B12" s="43">
        <v>1345</v>
      </c>
    </row>
    <row r="13" spans="1:2" ht="16.5" thickTop="1" thickBot="1">
      <c r="A13" s="1" t="s">
        <v>14</v>
      </c>
      <c r="B13" s="42" t="s">
        <v>176</v>
      </c>
    </row>
    <row r="14" spans="1:2" ht="16.5" thickTop="1" thickBot="1"/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 t="s">
        <v>177</v>
      </c>
    </row>
    <row r="17" spans="1:3" ht="16.5" thickTop="1" thickBot="1">
      <c r="A17" s="16" t="s">
        <v>74</v>
      </c>
      <c r="B17" s="43" t="s">
        <v>178</v>
      </c>
      <c r="C17" s="38"/>
    </row>
    <row r="18" spans="1:3" ht="16.5" thickTop="1" thickBot="1"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/>
      <c r="C20" s="38"/>
    </row>
    <row r="21" spans="1:3" ht="16.5" thickTop="1" thickBot="1">
      <c r="A21" s="16" t="s">
        <v>74</v>
      </c>
      <c r="B21" s="43"/>
      <c r="C21" s="38"/>
    </row>
    <row r="22" spans="1:3" ht="15.75" thickTop="1"/>
    <row r="23" spans="1:3" ht="15.75" thickBot="1"/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2"/>
    </row>
    <row r="26" spans="1:3" ht="16.5" thickTop="1" thickBot="1">
      <c r="A26" s="16" t="s">
        <v>121</v>
      </c>
      <c r="B26" s="44"/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19" workbookViewId="0">
      <selection activeCell="E38" sqref="E38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5" t="s">
        <v>1</v>
      </c>
      <c r="C4" s="49" t="s">
        <v>130</v>
      </c>
      <c r="D4" s="46" t="s">
        <v>8</v>
      </c>
      <c r="E4" s="45" t="s">
        <v>92</v>
      </c>
      <c r="F4" s="45" t="s">
        <v>56</v>
      </c>
      <c r="G4" s="46"/>
      <c r="H4" s="45"/>
      <c r="I4" s="45"/>
      <c r="J4" s="45"/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G</v>
      </c>
      <c r="Q4" s="20">
        <f>IF(P4="","",IF(E4="","",VLOOKUP(E4,Bewertungsoptionen!$A$13:$B$22,2,FALSE)))</f>
        <v>2</v>
      </c>
      <c r="R4" s="20">
        <f>IF(P4="","",IF(F4="","",VLOOKUP(F4,Bewertungsoptionen!$A$26:$B$30,2,FALSE)))</f>
        <v>0</v>
      </c>
      <c r="S4" s="21">
        <f>SUM(Q4:R4)</f>
        <v>2</v>
      </c>
      <c r="T4" s="20" t="str">
        <f>IF(P4="","",IF(H4="","",VLOOKUP(H4,Bewertungsoptionen!$A$36:$B$38,2,FALSE)))</f>
        <v/>
      </c>
      <c r="U4" s="20" t="str">
        <f>IF(P4="","",IF(I4="","",VLOOKUP(I4,Bewertungsoptionen!$A$42:$B$44,2,FALSE)))</f>
        <v/>
      </c>
      <c r="V4" s="20" t="str">
        <f>IF(P4="","",IF(J4="","",VLOOKUP(J4,Bewertungsoptionen!$A$48:$B$50,2,FALSE)))</f>
        <v/>
      </c>
      <c r="W4" s="21">
        <f>SUM(T4:V4)</f>
        <v>0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>
      <c r="A5" s="4">
        <f>A4+1</f>
        <v>2</v>
      </c>
      <c r="B5" s="45" t="s">
        <v>1</v>
      </c>
      <c r="C5" s="49" t="s">
        <v>131</v>
      </c>
      <c r="D5" s="46" t="s">
        <v>8</v>
      </c>
      <c r="E5" s="45" t="s">
        <v>93</v>
      </c>
      <c r="F5" s="45" t="s">
        <v>56</v>
      </c>
      <c r="G5" s="46"/>
      <c r="H5" s="45"/>
      <c r="I5" s="45"/>
      <c r="J5" s="45"/>
      <c r="K5" s="46"/>
      <c r="L5" s="45" t="s">
        <v>37</v>
      </c>
      <c r="M5" s="45" t="s">
        <v>52</v>
      </c>
      <c r="N5" s="45" t="s">
        <v>44</v>
      </c>
      <c r="O5" s="46" t="s">
        <v>8</v>
      </c>
      <c r="P5" s="20" t="str">
        <f>IF(B5="","",VLOOKUP(B5,Bewertungsoptionen!$A$4:$B$7,2,FALSE))</f>
        <v>G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0</v>
      </c>
      <c r="S5" s="21">
        <f t="shared" ref="S5:S68" si="0">SUM(Q5:R5)</f>
        <v>3</v>
      </c>
      <c r="T5" s="20" t="str">
        <f>IF(P5="","",IF(H5="","",VLOOKUP(H5,Bewertungsoptionen!$A$36:$B$38,2,FALSE)))</f>
        <v/>
      </c>
      <c r="U5" s="20" t="str">
        <f>IF(P5="","",IF(I5="","",VLOOKUP(I5,Bewertungsoptionen!$A$42:$B$44,2,FALSE)))</f>
        <v/>
      </c>
      <c r="V5" s="20" t="str">
        <f>IF(P5="","",IF(J5="","",VLOOKUP(J5,Bewertungsoptionen!$A$48:$B$50,2,FALSE)))</f>
        <v/>
      </c>
      <c r="W5" s="21">
        <f t="shared" ref="W5:W68" si="1">SUM(T5:V5)</f>
        <v>0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3</v>
      </c>
      <c r="Z5" s="20">
        <f>IF(P5="","",IF(N5="","",VLOOKUP(N5,Bewertungsoptionen!$A$68:$B$71,2,FALSE)))</f>
        <v>2</v>
      </c>
      <c r="AA5" s="21">
        <f t="shared" ref="AA5:AA68" si="2">SUM(X5:Z5)</f>
        <v>6</v>
      </c>
      <c r="AB5" s="15"/>
    </row>
    <row r="6" spans="1:28" thickTop="1" thickBot="1">
      <c r="A6" s="4">
        <f t="shared" ref="A6:A69" si="3">A5+1</f>
        <v>3</v>
      </c>
      <c r="B6" s="45" t="s">
        <v>1</v>
      </c>
      <c r="C6" s="49" t="s">
        <v>132</v>
      </c>
      <c r="D6" s="46" t="s">
        <v>8</v>
      </c>
      <c r="E6" s="45" t="s">
        <v>93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52</v>
      </c>
      <c r="N6" s="45" t="s">
        <v>45</v>
      </c>
      <c r="O6" s="46" t="s">
        <v>8</v>
      </c>
      <c r="P6" s="20" t="str">
        <f>IF(B6="","",VLOOKUP(B6,Bewertungsoptionen!$A$4:$B$7,2,FALSE))</f>
        <v>G</v>
      </c>
      <c r="Q6" s="20">
        <f>IF(P6="","",IF(E6="","",VLOOKUP(E6,Bewertungsoptionen!$A$13:$B$22,2,FALSE)))</f>
        <v>3</v>
      </c>
      <c r="R6" s="20">
        <f>IF(P6="","",IF(F6="","",VLOOKUP(F6,Bewertungsoptionen!$A$26:$B$30,2,FALSE)))</f>
        <v>1</v>
      </c>
      <c r="S6" s="21">
        <f t="shared" si="0"/>
        <v>4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3</v>
      </c>
      <c r="Z6" s="20">
        <f>IF(P6="","",IF(N6="","",VLOOKUP(N6,Bewertungsoptionen!$A$68:$B$71,2,FALSE)))</f>
        <v>3</v>
      </c>
      <c r="AA6" s="21">
        <f t="shared" si="2"/>
        <v>7</v>
      </c>
      <c r="AB6" s="15"/>
    </row>
    <row r="7" spans="1:28" thickTop="1" thickBot="1">
      <c r="A7" s="4">
        <f t="shared" si="3"/>
        <v>4</v>
      </c>
      <c r="B7" s="45" t="s">
        <v>1</v>
      </c>
      <c r="C7" s="49" t="s">
        <v>133</v>
      </c>
      <c r="D7" s="46" t="s">
        <v>8</v>
      </c>
      <c r="E7" s="45" t="s">
        <v>94</v>
      </c>
      <c r="F7" s="45" t="s">
        <v>57</v>
      </c>
      <c r="G7" s="46"/>
      <c r="H7" s="45" t="s">
        <v>27</v>
      </c>
      <c r="I7" s="45" t="s">
        <v>30</v>
      </c>
      <c r="J7" s="45" t="s">
        <v>33</v>
      </c>
      <c r="K7" s="46"/>
      <c r="L7" s="45" t="s">
        <v>37</v>
      </c>
      <c r="M7" s="45" t="s">
        <v>51</v>
      </c>
      <c r="N7" s="45" t="s">
        <v>45</v>
      </c>
      <c r="O7" s="46" t="s">
        <v>8</v>
      </c>
      <c r="P7" s="20" t="str">
        <f>IF(B7="","",VLOOKUP(B7,Bewertungsoptionen!$A$4:$B$7,2,FALSE))</f>
        <v>G</v>
      </c>
      <c r="Q7" s="20">
        <f>IF(P7="","",IF(E7="","",VLOOKUP(E7,Bewertungsoptionen!$A$13:$B$22,2,FALSE)))</f>
        <v>4</v>
      </c>
      <c r="R7" s="20">
        <f>IF(P7="","",IF(F7="","",VLOOKUP(F7,Bewertungsoptionen!$A$26:$B$30,2,FALSE)))</f>
        <v>1</v>
      </c>
      <c r="S7" s="21">
        <f t="shared" si="0"/>
        <v>5</v>
      </c>
      <c r="T7" s="20">
        <f>IF(P7="","",IF(H7="","",VLOOKUP(H7,Bewertungsoptionen!$A$36:$B$38,2,FALSE)))</f>
        <v>1</v>
      </c>
      <c r="U7" s="20">
        <f>IF(P7="","",IF(I7="","",VLOOKUP(I7,Bewertungsoptionen!$A$42:$B$44,2,FALSE)))</f>
        <v>1</v>
      </c>
      <c r="V7" s="20">
        <f>IF(P7="","",IF(J7="","",VLOOKUP(J7,Bewertungsoptionen!$A$48:$B$50,2,FALSE)))</f>
        <v>1</v>
      </c>
      <c r="W7" s="21">
        <f t="shared" si="1"/>
        <v>3</v>
      </c>
      <c r="X7" s="20">
        <f>IF(P7="","",IF(L7="","",VLOOKUP(L7,Bewertungsoptionen!$A$56:$B$57,2,FALSE)))</f>
        <v>1</v>
      </c>
      <c r="Y7" s="20">
        <f>IF(P7="","",IF(M7="","",VLOOKUP(M7,Bewertungsoptionen!$A$61:$B$64,2,FALSE)))</f>
        <v>2</v>
      </c>
      <c r="Z7" s="20">
        <f>IF(P7="","",IF(N7="","",VLOOKUP(N7,Bewertungsoptionen!$A$68:$B$71,2,FALSE)))</f>
        <v>3</v>
      </c>
      <c r="AA7" s="21">
        <f t="shared" si="2"/>
        <v>6</v>
      </c>
      <c r="AB7" s="15"/>
    </row>
    <row r="8" spans="1:28" thickTop="1" thickBot="1">
      <c r="A8" s="4">
        <f t="shared" si="3"/>
        <v>5</v>
      </c>
      <c r="B8" s="45" t="s">
        <v>2</v>
      </c>
      <c r="C8" s="49" t="s">
        <v>134</v>
      </c>
      <c r="D8" s="46" t="s">
        <v>8</v>
      </c>
      <c r="E8" s="45" t="s">
        <v>94</v>
      </c>
      <c r="F8" s="45" t="s">
        <v>56</v>
      </c>
      <c r="G8" s="46"/>
      <c r="H8" s="45" t="s">
        <v>27</v>
      </c>
      <c r="I8" s="45" t="s">
        <v>30</v>
      </c>
      <c r="J8" s="45" t="s">
        <v>33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Ö</v>
      </c>
      <c r="Q8" s="20">
        <f>IF(P8="","",IF(E8="","",VLOOKUP(E8,Bewertungsoptionen!$A$13:$B$22,2,FALSE)))</f>
        <v>4</v>
      </c>
      <c r="R8" s="20">
        <f>IF(P8="","",IF(F8="","",VLOOKUP(F8,Bewertungsoptionen!$A$26:$B$30,2,FALSE)))</f>
        <v>0</v>
      </c>
      <c r="S8" s="21">
        <f t="shared" si="0"/>
        <v>4</v>
      </c>
      <c r="T8" s="20">
        <f>IF(P8="","",IF(H8="","",VLOOKUP(H8,Bewertungsoptionen!$A$36:$B$38,2,FALSE)))</f>
        <v>1</v>
      </c>
      <c r="U8" s="20">
        <f>IF(P8="","",IF(I8="","",VLOOKUP(I8,Bewertungsoptionen!$A$42:$B$44,2,FALSE)))</f>
        <v>1</v>
      </c>
      <c r="V8" s="20">
        <f>IF(P8="","",IF(J8="","",VLOOKUP(J8,Bewertungsoptionen!$A$48:$B$50,2,FALSE)))</f>
        <v>1</v>
      </c>
      <c r="W8" s="21">
        <f t="shared" si="1"/>
        <v>3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>
      <c r="A9" s="4">
        <f t="shared" si="3"/>
        <v>6</v>
      </c>
      <c r="B9" s="45" t="s">
        <v>2</v>
      </c>
      <c r="C9" s="49" t="s">
        <v>135</v>
      </c>
      <c r="D9" s="46" t="s">
        <v>8</v>
      </c>
      <c r="E9" s="45" t="s">
        <v>93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43</v>
      </c>
      <c r="O9" s="46" t="s">
        <v>8</v>
      </c>
      <c r="P9" s="20" t="str">
        <f>IF(B9="","",VLOOKUP(B9,Bewertungsoptionen!$A$4:$B$7,2,FALSE))</f>
        <v>Ö</v>
      </c>
      <c r="Q9" s="20">
        <f>IF(P9="","",IF(E9="","",VLOOKUP(E9,Bewertungsoptionen!$A$13:$B$22,2,FALSE)))</f>
        <v>3</v>
      </c>
      <c r="R9" s="20">
        <f>IF(P9="","",IF(F9="","",VLOOKUP(F9,Bewertungsoptionen!$A$26:$B$30,2,FALSE)))</f>
        <v>0</v>
      </c>
      <c r="S9" s="21">
        <f t="shared" si="0"/>
        <v>3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1</v>
      </c>
      <c r="AA9" s="21">
        <f t="shared" si="2"/>
        <v>4</v>
      </c>
      <c r="AB9" s="15"/>
    </row>
    <row r="10" spans="1:28" thickTop="1" thickBot="1">
      <c r="A10" s="4">
        <f t="shared" si="3"/>
        <v>7</v>
      </c>
      <c r="B10" s="45" t="s">
        <v>2</v>
      </c>
      <c r="C10" s="49" t="s">
        <v>136</v>
      </c>
      <c r="D10" s="46" t="s">
        <v>8</v>
      </c>
      <c r="E10" s="45" t="s">
        <v>95</v>
      </c>
      <c r="F10" s="45" t="s">
        <v>57</v>
      </c>
      <c r="G10" s="46"/>
      <c r="H10" s="45" t="s">
        <v>27</v>
      </c>
      <c r="I10" s="45" t="s">
        <v>30</v>
      </c>
      <c r="J10" s="45" t="s">
        <v>33</v>
      </c>
      <c r="K10" s="46"/>
      <c r="L10" s="45" t="s">
        <v>37</v>
      </c>
      <c r="M10" s="45" t="s">
        <v>51</v>
      </c>
      <c r="N10" s="45" t="s">
        <v>43</v>
      </c>
      <c r="O10" s="46" t="s">
        <v>8</v>
      </c>
      <c r="P10" s="20" t="str">
        <f>IF(B10="","",VLOOKUP(B10,Bewertungsoptionen!$A$4:$B$7,2,FALSE))</f>
        <v>Ö</v>
      </c>
      <c r="Q10" s="20">
        <f>IF(P10="","",IF(E10="","",VLOOKUP(E10,Bewertungsoptionen!$A$13:$B$22,2,FALSE)))</f>
        <v>5</v>
      </c>
      <c r="R10" s="20">
        <f>IF(P10="","",IF(F10="","",VLOOKUP(F10,Bewertungsoptionen!$A$26:$B$30,2,FALSE)))</f>
        <v>1</v>
      </c>
      <c r="S10" s="21">
        <f t="shared" si="0"/>
        <v>6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1</v>
      </c>
      <c r="V10" s="20">
        <f>IF(P10="","",IF(J10="","",VLOOKUP(J10,Bewertungsoptionen!$A$48:$B$50,2,FALSE)))</f>
        <v>1</v>
      </c>
      <c r="W10" s="21">
        <f t="shared" si="1"/>
        <v>3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1</v>
      </c>
      <c r="AA10" s="21">
        <f t="shared" si="2"/>
        <v>4</v>
      </c>
      <c r="AB10" s="15" t="s">
        <v>179</v>
      </c>
    </row>
    <row r="11" spans="1:28" thickTop="1" thickBot="1">
      <c r="A11" s="4">
        <f t="shared" si="3"/>
        <v>8</v>
      </c>
      <c r="B11" s="45" t="s">
        <v>2</v>
      </c>
      <c r="C11" s="49" t="s">
        <v>137</v>
      </c>
      <c r="D11" s="46" t="s">
        <v>8</v>
      </c>
      <c r="E11" s="45" t="s">
        <v>91</v>
      </c>
      <c r="F11" s="45" t="s">
        <v>56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42</v>
      </c>
      <c r="O11" s="46" t="s">
        <v>8</v>
      </c>
      <c r="P11" s="20" t="str">
        <f>IF(B11="","",VLOOKUP(B11,Bewertungsoptionen!$A$4:$B$7,2,FALSE))</f>
        <v>Ö</v>
      </c>
      <c r="Q11" s="20">
        <f>IF(P11="","",IF(E11="","",VLOOKUP(E11,Bewertungsoptionen!$A$13:$B$22,2,FALSE)))</f>
        <v>1</v>
      </c>
      <c r="R11" s="20">
        <f>IF(P11="","",IF(F11="","",VLOOKUP(F11,Bewertungsoptionen!$A$26:$B$30,2,FALSE)))</f>
        <v>0</v>
      </c>
      <c r="S11" s="21">
        <f t="shared" si="0"/>
        <v>1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0</v>
      </c>
      <c r="AA11" s="21">
        <f t="shared" si="2"/>
        <v>3</v>
      </c>
      <c r="AB11" s="15"/>
    </row>
    <row r="12" spans="1:28" thickTop="1" thickBot="1">
      <c r="A12" s="4">
        <f t="shared" si="3"/>
        <v>9</v>
      </c>
      <c r="B12" s="45" t="s">
        <v>3</v>
      </c>
      <c r="C12" s="49" t="s">
        <v>138</v>
      </c>
      <c r="D12" s="46" t="s">
        <v>8</v>
      </c>
      <c r="E12" s="45" t="s">
        <v>92</v>
      </c>
      <c r="F12" s="45" t="s">
        <v>56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51</v>
      </c>
      <c r="N12" s="45" t="s">
        <v>42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2</v>
      </c>
      <c r="R12" s="20">
        <f>IF(P12="","",IF(F12="","",VLOOKUP(F12,Bewertungsoptionen!$A$26:$B$30,2,FALSE)))</f>
        <v>0</v>
      </c>
      <c r="S12" s="21">
        <f t="shared" si="0"/>
        <v>2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0</v>
      </c>
      <c r="AA12" s="21">
        <f t="shared" si="2"/>
        <v>3</v>
      </c>
      <c r="AB12" s="15"/>
    </row>
    <row r="13" spans="1:28" thickTop="1" thickBot="1">
      <c r="A13" s="4">
        <f t="shared" si="3"/>
        <v>10</v>
      </c>
      <c r="B13" s="45" t="s">
        <v>34</v>
      </c>
      <c r="C13" s="49" t="s">
        <v>139</v>
      </c>
      <c r="D13" s="46" t="s">
        <v>8</v>
      </c>
      <c r="E13" s="45"/>
      <c r="F13" s="45"/>
      <c r="G13" s="46" t="s">
        <v>8</v>
      </c>
      <c r="H13" s="45"/>
      <c r="I13" s="45"/>
      <c r="J13" s="45"/>
      <c r="K13" s="46" t="s">
        <v>8</v>
      </c>
      <c r="L13" s="45"/>
      <c r="M13" s="45" t="s">
        <v>51</v>
      </c>
      <c r="N13" s="45" t="s">
        <v>42</v>
      </c>
      <c r="O13" s="46" t="s">
        <v>8</v>
      </c>
      <c r="P13" s="20" t="str">
        <f>IF(B13="","",VLOOKUP(B13,Bewertungsoptionen!$A$4:$B$7,2,FALSE))</f>
        <v>D</v>
      </c>
      <c r="Q13" s="20" t="str">
        <f>IF(P13="","",IF(E13="","",VLOOKUP(E13,Bewertungsoptionen!$A$13:$B$22,2,FALSE)))</f>
        <v/>
      </c>
      <c r="R13" s="20" t="str">
        <f>IF(P13="","",IF(F13="","",VLOOKUP(F13,Bewertungsoptionen!$A$26:$B$30,2,FALSE)))</f>
        <v/>
      </c>
      <c r="S13" s="21">
        <f t="shared" si="0"/>
        <v>0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 t="str">
        <f>IF(P13="","",IF(L13="","",VLOOKUP(L13,Bewertungsoptionen!$A$56:$B$57,2,FALSE)))</f>
        <v/>
      </c>
      <c r="Y13" s="20">
        <f>IF(P13="","",IF(M13="","",VLOOKUP(M13,Bewertungsoptionen!$A$61:$B$64,2,FALSE)))</f>
        <v>2</v>
      </c>
      <c r="Z13" s="20">
        <f>IF(P13="","",IF(N13="","",VLOOKUP(N13,Bewertungsoptionen!$A$68:$B$71,2,FALSE)))</f>
        <v>0</v>
      </c>
      <c r="AA13" s="21">
        <f t="shared" si="2"/>
        <v>2</v>
      </c>
      <c r="AB13" s="15"/>
    </row>
    <row r="14" spans="1:28" thickTop="1" thickBot="1">
      <c r="A14" s="4">
        <f t="shared" si="3"/>
        <v>11</v>
      </c>
      <c r="B14" s="45" t="s">
        <v>1</v>
      </c>
      <c r="C14" s="49" t="s">
        <v>140</v>
      </c>
      <c r="D14" s="46" t="s">
        <v>8</v>
      </c>
      <c r="E14" s="45" t="s">
        <v>91</v>
      </c>
      <c r="F14" s="45" t="s">
        <v>56</v>
      </c>
      <c r="G14" s="46" t="s">
        <v>8</v>
      </c>
      <c r="H14" s="45"/>
      <c r="I14" s="45"/>
      <c r="J14" s="45"/>
      <c r="K14" s="46" t="s">
        <v>8</v>
      </c>
      <c r="L14" s="45" t="s">
        <v>37</v>
      </c>
      <c r="M14" s="45" t="s">
        <v>50</v>
      </c>
      <c r="N14" s="45" t="s">
        <v>45</v>
      </c>
      <c r="O14" s="46" t="s">
        <v>8</v>
      </c>
      <c r="P14" s="20" t="str">
        <f>IF(B14="","",VLOOKUP(B14,Bewertungsoptionen!$A$4:$B$7,2,FALSE))</f>
        <v>G</v>
      </c>
      <c r="Q14" s="20">
        <f>IF(P14="","",IF(E14="","",VLOOKUP(E14,Bewertungsoptionen!$A$13:$B$22,2,FALSE)))</f>
        <v>1</v>
      </c>
      <c r="R14" s="20">
        <f>IF(P14="","",IF(F14="","",VLOOKUP(F14,Bewertungsoptionen!$A$26:$B$30,2,FALSE)))</f>
        <v>0</v>
      </c>
      <c r="S14" s="21">
        <f t="shared" si="0"/>
        <v>1</v>
      </c>
      <c r="T14" s="20" t="str">
        <f>IF(P14="","",IF(H14="","",VLOOKUP(H14,Bewertungsoptionen!$A$36:$B$38,2,FALSE)))</f>
        <v/>
      </c>
      <c r="U14" s="20" t="str">
        <f>IF(P14="","",IF(I14="","",VLOOKUP(I14,Bewertungsoptionen!$A$42:$B$44,2,FALSE)))</f>
        <v/>
      </c>
      <c r="V14" s="20" t="str">
        <f>IF(P14="","",IF(J14="","",VLOOKUP(J14,Bewertungsoptionen!$A$48:$B$50,2,FALSE)))</f>
        <v/>
      </c>
      <c r="W14" s="21">
        <f t="shared" si="1"/>
        <v>0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1</v>
      </c>
      <c r="Z14" s="20">
        <f>IF(P14="","",IF(N14="","",VLOOKUP(N14,Bewertungsoptionen!$A$68:$B$71,2,FALSE)))</f>
        <v>3</v>
      </c>
      <c r="AA14" s="21">
        <f t="shared" si="2"/>
        <v>5</v>
      </c>
      <c r="AB14" s="15"/>
    </row>
    <row r="15" spans="1:28" thickTop="1" thickBot="1">
      <c r="A15" s="4">
        <f t="shared" si="3"/>
        <v>12</v>
      </c>
      <c r="B15" s="45" t="s">
        <v>1</v>
      </c>
      <c r="C15" s="50" t="s">
        <v>141</v>
      </c>
      <c r="D15" s="46" t="s">
        <v>8</v>
      </c>
      <c r="E15" s="45" t="s">
        <v>94</v>
      </c>
      <c r="F15" s="45" t="s">
        <v>56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52</v>
      </c>
      <c r="N15" s="45" t="s">
        <v>45</v>
      </c>
      <c r="O15" s="46" t="s">
        <v>8</v>
      </c>
      <c r="P15" s="20" t="str">
        <f>IF(B15="","",VLOOKUP(B15,Bewertungsoptionen!$A$4:$B$7,2,FALSE))</f>
        <v>G</v>
      </c>
      <c r="Q15" s="20">
        <f>IF(P15="","",IF(E15="","",VLOOKUP(E15,Bewertungsoptionen!$A$13:$B$22,2,FALSE)))</f>
        <v>4</v>
      </c>
      <c r="R15" s="20">
        <f>IF(P15="","",IF(F15="","",VLOOKUP(F15,Bewertungsoptionen!$A$26:$B$30,2,FALSE)))</f>
        <v>0</v>
      </c>
      <c r="S15" s="21">
        <f t="shared" si="0"/>
        <v>4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3</v>
      </c>
      <c r="Z15" s="20">
        <f>IF(P15="","",IF(N15="","",VLOOKUP(N15,Bewertungsoptionen!$A$68:$B$71,2,FALSE)))</f>
        <v>3</v>
      </c>
      <c r="AA15" s="21">
        <f t="shared" si="2"/>
        <v>7</v>
      </c>
      <c r="AB15" s="15"/>
    </row>
    <row r="16" spans="1:28" thickTop="1" thickBot="1">
      <c r="A16" s="4">
        <f t="shared" si="3"/>
        <v>13</v>
      </c>
      <c r="B16" s="45" t="s">
        <v>1</v>
      </c>
      <c r="C16" s="50" t="s">
        <v>142</v>
      </c>
      <c r="D16" s="46" t="s">
        <v>8</v>
      </c>
      <c r="E16" s="45" t="s">
        <v>91</v>
      </c>
      <c r="F16" s="45" t="s">
        <v>56</v>
      </c>
      <c r="G16" s="46" t="s">
        <v>8</v>
      </c>
      <c r="H16" s="45"/>
      <c r="I16" s="45"/>
      <c r="J16" s="45"/>
      <c r="K16" s="46" t="s">
        <v>8</v>
      </c>
      <c r="L16" s="45" t="s">
        <v>37</v>
      </c>
      <c r="M16" s="45" t="s">
        <v>51</v>
      </c>
      <c r="N16" s="45" t="s">
        <v>45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1</v>
      </c>
      <c r="R16" s="20">
        <f>IF(P16="","",IF(F16="","",VLOOKUP(F16,Bewertungsoptionen!$A$26:$B$30,2,FALSE)))</f>
        <v>0</v>
      </c>
      <c r="S16" s="21">
        <f t="shared" si="0"/>
        <v>1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2</v>
      </c>
      <c r="Z16" s="20">
        <f>IF(P16="","",IF(N16="","",VLOOKUP(N16,Bewertungsoptionen!$A$68:$B$71,2,FALSE)))</f>
        <v>3</v>
      </c>
      <c r="AA16" s="21">
        <f t="shared" si="2"/>
        <v>6</v>
      </c>
      <c r="AB16" s="15"/>
    </row>
    <row r="17" spans="1:28" thickTop="1" thickBot="1">
      <c r="A17" s="4">
        <f t="shared" si="3"/>
        <v>14</v>
      </c>
      <c r="B17" s="45" t="s">
        <v>1</v>
      </c>
      <c r="C17" s="50" t="s">
        <v>143</v>
      </c>
      <c r="D17" s="46" t="s">
        <v>8</v>
      </c>
      <c r="E17" s="45" t="s">
        <v>92</v>
      </c>
      <c r="F17" s="45" t="s">
        <v>56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43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2</v>
      </c>
      <c r="R17" s="20">
        <f>IF(P17="","",IF(F17="","",VLOOKUP(F17,Bewertungsoptionen!$A$26:$B$30,2,FALSE)))</f>
        <v>0</v>
      </c>
      <c r="S17" s="21">
        <f t="shared" si="0"/>
        <v>2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1</v>
      </c>
      <c r="AA17" s="21">
        <f t="shared" si="2"/>
        <v>4</v>
      </c>
      <c r="AB17" s="15"/>
    </row>
    <row r="18" spans="1:28" thickTop="1" thickBot="1">
      <c r="A18" s="4">
        <f t="shared" si="3"/>
        <v>15</v>
      </c>
      <c r="B18" s="45" t="s">
        <v>1</v>
      </c>
      <c r="C18" s="50" t="s">
        <v>144</v>
      </c>
      <c r="D18" s="46" t="s">
        <v>8</v>
      </c>
      <c r="E18" s="45" t="s">
        <v>91</v>
      </c>
      <c r="F18" s="45" t="s">
        <v>56</v>
      </c>
      <c r="G18" s="46" t="s">
        <v>8</v>
      </c>
      <c r="H18" s="45"/>
      <c r="I18" s="45"/>
      <c r="J18" s="45"/>
      <c r="K18" s="46" t="s">
        <v>8</v>
      </c>
      <c r="L18" s="45" t="s">
        <v>37</v>
      </c>
      <c r="M18" s="45" t="s">
        <v>51</v>
      </c>
      <c r="N18" s="45" t="s">
        <v>45</v>
      </c>
      <c r="O18" s="46" t="s">
        <v>8</v>
      </c>
      <c r="P18" s="20" t="str">
        <f>IF(B18="","",VLOOKUP(B18,Bewertungsoptionen!$A$4:$B$7,2,FALSE))</f>
        <v>G</v>
      </c>
      <c r="Q18" s="20">
        <f>IF(P18="","",IF(E18="","",VLOOKUP(E18,Bewertungsoptionen!$A$13:$B$22,2,FALSE)))</f>
        <v>1</v>
      </c>
      <c r="R18" s="20">
        <f>IF(P18="","",IF(F18="","",VLOOKUP(F18,Bewertungsoptionen!$A$26:$B$30,2,FALSE)))</f>
        <v>0</v>
      </c>
      <c r="S18" s="21">
        <f t="shared" si="0"/>
        <v>1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3</v>
      </c>
      <c r="AA18" s="21">
        <f t="shared" si="2"/>
        <v>6</v>
      </c>
      <c r="AB18" s="15"/>
    </row>
    <row r="19" spans="1:28" thickTop="1" thickBot="1">
      <c r="A19" s="4">
        <f t="shared" si="3"/>
        <v>16</v>
      </c>
      <c r="B19" s="45" t="s">
        <v>1</v>
      </c>
      <c r="C19" s="50" t="s">
        <v>145</v>
      </c>
      <c r="D19" s="46" t="s">
        <v>8</v>
      </c>
      <c r="E19" s="45" t="s">
        <v>91</v>
      </c>
      <c r="F19" s="45" t="s">
        <v>56</v>
      </c>
      <c r="G19" s="46" t="s">
        <v>8</v>
      </c>
      <c r="H19" s="45"/>
      <c r="I19" s="45"/>
      <c r="J19" s="45"/>
      <c r="K19" s="46" t="s">
        <v>8</v>
      </c>
      <c r="L19" s="45" t="s">
        <v>37</v>
      </c>
      <c r="M19" s="45" t="s">
        <v>51</v>
      </c>
      <c r="N19" s="45" t="s">
        <v>45</v>
      </c>
      <c r="O19" s="46" t="s">
        <v>8</v>
      </c>
      <c r="P19" s="20" t="str">
        <f>IF(B19="","",VLOOKUP(B19,Bewertungsoptionen!$A$4:$B$7,2,FALSE))</f>
        <v>G</v>
      </c>
      <c r="Q19" s="20">
        <f>IF(P19="","",IF(E19="","",VLOOKUP(E19,Bewertungsoptionen!$A$13:$B$22,2,FALSE)))</f>
        <v>1</v>
      </c>
      <c r="R19" s="20">
        <f>IF(P19="","",IF(F19="","",VLOOKUP(F19,Bewertungsoptionen!$A$26:$B$30,2,FALSE)))</f>
        <v>0</v>
      </c>
      <c r="S19" s="21">
        <f t="shared" si="0"/>
        <v>1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>
        <f>IF(P19="","",IF(L19="","",VLOOKUP(L19,Bewertungsoptionen!$A$56:$B$57,2,FALSE)))</f>
        <v>1</v>
      </c>
      <c r="Y19" s="20">
        <f>IF(P19="","",IF(M19="","",VLOOKUP(M19,Bewertungsoptionen!$A$61:$B$64,2,FALSE)))</f>
        <v>2</v>
      </c>
      <c r="Z19" s="20">
        <f>IF(P19="","",IF(N19="","",VLOOKUP(N19,Bewertungsoptionen!$A$68:$B$71,2,FALSE)))</f>
        <v>3</v>
      </c>
      <c r="AA19" s="21">
        <f t="shared" si="2"/>
        <v>6</v>
      </c>
      <c r="AB19" s="15"/>
    </row>
    <row r="20" spans="1:28" thickTop="1" thickBot="1">
      <c r="A20" s="4">
        <f t="shared" si="3"/>
        <v>17</v>
      </c>
      <c r="B20" s="45" t="s">
        <v>2</v>
      </c>
      <c r="C20" s="49" t="s">
        <v>146</v>
      </c>
      <c r="D20" s="46" t="s">
        <v>8</v>
      </c>
      <c r="E20" s="45" t="s">
        <v>91</v>
      </c>
      <c r="F20" s="45" t="s">
        <v>56</v>
      </c>
      <c r="G20" s="46" t="s">
        <v>8</v>
      </c>
      <c r="H20" s="45"/>
      <c r="I20" s="45"/>
      <c r="J20" s="45"/>
      <c r="K20" s="46" t="s">
        <v>8</v>
      </c>
      <c r="L20" s="45" t="s">
        <v>37</v>
      </c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Ö</v>
      </c>
      <c r="Q20" s="20">
        <f>IF(P20="","",IF(E20="","",VLOOKUP(E20,Bewertungsoptionen!$A$13:$B$22,2,FALSE)))</f>
        <v>1</v>
      </c>
      <c r="R20" s="20">
        <f>IF(P20="","",IF(F20="","",VLOOKUP(F20,Bewertungsoptionen!$A$26:$B$30,2,FALSE)))</f>
        <v>0</v>
      </c>
      <c r="S20" s="21">
        <f t="shared" si="0"/>
        <v>1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>
        <f>IF(P20="","",IF(L20="","",VLOOKUP(L20,Bewertungsoptionen!$A$56:$B$57,2,FALSE)))</f>
        <v>1</v>
      </c>
      <c r="Y20" s="20">
        <f>IF(P20="","",IF(M20="","",VLOOKUP(M20,Bewertungsoptionen!$A$61:$B$64,2,FALSE)))</f>
        <v>1</v>
      </c>
      <c r="Z20" s="20">
        <f>IF(P20="","",IF(N20="","",VLOOKUP(N20,Bewertungsoptionen!$A$68:$B$71,2,FALSE)))</f>
        <v>0</v>
      </c>
      <c r="AA20" s="21">
        <f t="shared" si="2"/>
        <v>2</v>
      </c>
      <c r="AB20" s="15"/>
    </row>
    <row r="21" spans="1:28" thickTop="1" thickBot="1">
      <c r="A21" s="4">
        <f t="shared" si="3"/>
        <v>18</v>
      </c>
      <c r="B21" s="45" t="s">
        <v>2</v>
      </c>
      <c r="C21" s="49" t="s">
        <v>147</v>
      </c>
      <c r="D21" s="46" t="s">
        <v>8</v>
      </c>
      <c r="E21" s="45" t="s">
        <v>92</v>
      </c>
      <c r="F21" s="45" t="s">
        <v>56</v>
      </c>
      <c r="G21" s="46" t="s">
        <v>8</v>
      </c>
      <c r="H21" s="45"/>
      <c r="I21" s="45"/>
      <c r="J21" s="45"/>
      <c r="K21" s="46" t="s">
        <v>8</v>
      </c>
      <c r="L21" s="45" t="s">
        <v>37</v>
      </c>
      <c r="M21" s="45" t="s">
        <v>51</v>
      </c>
      <c r="N21" s="45" t="s">
        <v>44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2</v>
      </c>
      <c r="R21" s="20">
        <f>IF(P21="","",IF(F21="","",VLOOKUP(F21,Bewertungsoptionen!$A$26:$B$30,2,FALSE)))</f>
        <v>0</v>
      </c>
      <c r="S21" s="21">
        <f t="shared" si="0"/>
        <v>2</v>
      </c>
      <c r="T21" s="20" t="str">
        <f>IF(P21="","",IF(H21="","",VLOOKUP(H21,Bewertungsoptionen!$A$36:$B$38,2,FALSE)))</f>
        <v/>
      </c>
      <c r="U21" s="20" t="str">
        <f>IF(P21="","",IF(I21="","",VLOOKUP(I21,Bewertungsoptionen!$A$42:$B$44,2,FALSE)))</f>
        <v/>
      </c>
      <c r="V21" s="20" t="str">
        <f>IF(P21="","",IF(J21="","",VLOOKUP(J21,Bewertungsoptionen!$A$48:$B$50,2,FALSE)))</f>
        <v/>
      </c>
      <c r="W21" s="21">
        <f t="shared" si="1"/>
        <v>0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2</v>
      </c>
      <c r="Z21" s="20">
        <f>IF(P21="","",IF(N21="","",VLOOKUP(N21,Bewertungsoptionen!$A$68:$B$71,2,FALSE)))</f>
        <v>2</v>
      </c>
      <c r="AA21" s="21">
        <f t="shared" si="2"/>
        <v>5</v>
      </c>
      <c r="AB21" s="15"/>
    </row>
    <row r="22" spans="1:28" thickTop="1" thickBot="1">
      <c r="A22" s="4">
        <f t="shared" si="3"/>
        <v>19</v>
      </c>
      <c r="B22" s="45" t="s">
        <v>2</v>
      </c>
      <c r="C22" s="49" t="s">
        <v>148</v>
      </c>
      <c r="D22" s="46" t="s">
        <v>8</v>
      </c>
      <c r="E22" s="45" t="s">
        <v>92</v>
      </c>
      <c r="F22" s="45" t="s">
        <v>56</v>
      </c>
      <c r="G22" s="46" t="s">
        <v>8</v>
      </c>
      <c r="H22" s="45"/>
      <c r="I22" s="45"/>
      <c r="J22" s="45"/>
      <c r="K22" s="46" t="s">
        <v>8</v>
      </c>
      <c r="L22" s="45" t="s">
        <v>37</v>
      </c>
      <c r="M22" s="45" t="s">
        <v>51</v>
      </c>
      <c r="N22" s="45" t="s">
        <v>44</v>
      </c>
      <c r="O22" s="46" t="s">
        <v>8</v>
      </c>
      <c r="P22" s="20" t="str">
        <f>IF(B22="","",VLOOKUP(B22,Bewertungsoptionen!$A$4:$B$7,2,FALSE))</f>
        <v>Ö</v>
      </c>
      <c r="Q22" s="20">
        <f>IF(P22="","",IF(E22="","",VLOOKUP(E22,Bewertungsoptionen!$A$13:$B$22,2,FALSE)))</f>
        <v>2</v>
      </c>
      <c r="R22" s="20">
        <f>IF(P22="","",IF(F22="","",VLOOKUP(F22,Bewertungsoptionen!$A$26:$B$30,2,FALSE)))</f>
        <v>0</v>
      </c>
      <c r="S22" s="21">
        <f t="shared" si="0"/>
        <v>2</v>
      </c>
      <c r="T22" s="20" t="str">
        <f>IF(P22="","",IF(H22="","",VLOOKUP(H22,Bewertungsoptionen!$A$36:$B$38,2,FALSE)))</f>
        <v/>
      </c>
      <c r="U22" s="20" t="str">
        <f>IF(P22="","",IF(I22="","",VLOOKUP(I22,Bewertungsoptionen!$A$42:$B$44,2,FALSE)))</f>
        <v/>
      </c>
      <c r="V22" s="20" t="str">
        <f>IF(P22="","",IF(J22="","",VLOOKUP(J22,Bewertungsoptionen!$A$48:$B$50,2,FALSE)))</f>
        <v/>
      </c>
      <c r="W22" s="21">
        <f t="shared" si="1"/>
        <v>0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2</v>
      </c>
      <c r="Z22" s="20">
        <f>IF(P22="","",IF(N22="","",VLOOKUP(N22,Bewertungsoptionen!$A$68:$B$71,2,FALSE)))</f>
        <v>2</v>
      </c>
      <c r="AA22" s="21">
        <f t="shared" si="2"/>
        <v>5</v>
      </c>
      <c r="AB22" s="15"/>
    </row>
    <row r="23" spans="1:28" thickTop="1" thickBot="1">
      <c r="A23" s="4">
        <f t="shared" si="3"/>
        <v>20</v>
      </c>
      <c r="B23" s="45" t="s">
        <v>2</v>
      </c>
      <c r="C23" s="49" t="s">
        <v>149</v>
      </c>
      <c r="D23" s="46" t="s">
        <v>8</v>
      </c>
      <c r="E23" s="45" t="s">
        <v>91</v>
      </c>
      <c r="F23" s="45" t="s">
        <v>56</v>
      </c>
      <c r="G23" s="46" t="s">
        <v>8</v>
      </c>
      <c r="H23" s="45"/>
      <c r="I23" s="45"/>
      <c r="J23" s="45"/>
      <c r="K23" s="46" t="s">
        <v>8</v>
      </c>
      <c r="L23" s="45" t="s">
        <v>37</v>
      </c>
      <c r="M23" s="45" t="s">
        <v>50</v>
      </c>
      <c r="N23" s="45" t="s">
        <v>43</v>
      </c>
      <c r="O23" s="46" t="s">
        <v>8</v>
      </c>
      <c r="P23" s="20" t="str">
        <f>IF(B23="","",VLOOKUP(B23,Bewertungsoptionen!$A$4:$B$7,2,FALSE))</f>
        <v>Ö</v>
      </c>
      <c r="Q23" s="20">
        <f>IF(P23="","",IF(E23="","",VLOOKUP(E23,Bewertungsoptionen!$A$13:$B$22,2,FALSE)))</f>
        <v>1</v>
      </c>
      <c r="R23" s="20">
        <f>IF(P23="","",IF(F23="","",VLOOKUP(F23,Bewertungsoptionen!$A$26:$B$30,2,FALSE)))</f>
        <v>0</v>
      </c>
      <c r="S23" s="21">
        <f t="shared" si="0"/>
        <v>1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>
        <f>IF(P23="","",IF(L23="","",VLOOKUP(L23,Bewertungsoptionen!$A$56:$B$57,2,FALSE)))</f>
        <v>1</v>
      </c>
      <c r="Y23" s="20">
        <f>IF(P23="","",IF(M23="","",VLOOKUP(M23,Bewertungsoptionen!$A$61:$B$64,2,FALSE)))</f>
        <v>1</v>
      </c>
      <c r="Z23" s="20">
        <f>IF(P23="","",IF(N23="","",VLOOKUP(N23,Bewertungsoptionen!$A$68:$B$71,2,FALSE)))</f>
        <v>1</v>
      </c>
      <c r="AA23" s="21">
        <f t="shared" si="2"/>
        <v>3</v>
      </c>
      <c r="AB23" s="15"/>
    </row>
    <row r="24" spans="1:28" thickTop="1" thickBot="1">
      <c r="A24" s="4">
        <f t="shared" si="3"/>
        <v>21</v>
      </c>
      <c r="B24" s="45" t="s">
        <v>2</v>
      </c>
      <c r="C24" s="49" t="s">
        <v>150</v>
      </c>
      <c r="D24" s="46" t="s">
        <v>8</v>
      </c>
      <c r="E24" s="45" t="s">
        <v>93</v>
      </c>
      <c r="F24" s="45" t="s">
        <v>56</v>
      </c>
      <c r="G24" s="46" t="s">
        <v>8</v>
      </c>
      <c r="H24" s="45"/>
      <c r="I24" s="45"/>
      <c r="J24" s="45"/>
      <c r="K24" s="46" t="s">
        <v>8</v>
      </c>
      <c r="L24" s="45" t="s">
        <v>37</v>
      </c>
      <c r="M24" s="45" t="s">
        <v>51</v>
      </c>
      <c r="N24" s="45" t="s">
        <v>44</v>
      </c>
      <c r="O24" s="46" t="s">
        <v>8</v>
      </c>
      <c r="P24" s="20" t="str">
        <f>IF(B24="","",VLOOKUP(B24,Bewertungsoptionen!$A$4:$B$7,2,FALSE))</f>
        <v>Ö</v>
      </c>
      <c r="Q24" s="20">
        <f>IF(P24="","",IF(E24="","",VLOOKUP(E24,Bewertungsoptionen!$A$13:$B$22,2,FALSE)))</f>
        <v>3</v>
      </c>
      <c r="R24" s="20">
        <f>IF(P24="","",IF(F24="","",VLOOKUP(F24,Bewertungsoptionen!$A$26:$B$30,2,FALSE)))</f>
        <v>0</v>
      </c>
      <c r="S24" s="21">
        <f t="shared" si="0"/>
        <v>3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>
        <f>IF(P24="","",IF(L24="","",VLOOKUP(L24,Bewertungsoptionen!$A$56:$B$57,2,FALSE)))</f>
        <v>1</v>
      </c>
      <c r="Y24" s="20">
        <f>IF(P24="","",IF(M24="","",VLOOKUP(M24,Bewertungsoptionen!$A$61:$B$64,2,FALSE)))</f>
        <v>2</v>
      </c>
      <c r="Z24" s="20">
        <f>IF(P24="","",IF(N24="","",VLOOKUP(N24,Bewertungsoptionen!$A$68:$B$71,2,FALSE)))</f>
        <v>2</v>
      </c>
      <c r="AA24" s="21">
        <f t="shared" si="2"/>
        <v>5</v>
      </c>
      <c r="AB24" s="15"/>
    </row>
    <row r="25" spans="1:28" thickTop="1" thickBot="1">
      <c r="A25" s="4">
        <f t="shared" si="3"/>
        <v>22</v>
      </c>
      <c r="B25" s="45" t="s">
        <v>2</v>
      </c>
      <c r="C25" s="49" t="s">
        <v>151</v>
      </c>
      <c r="D25" s="46" t="s">
        <v>8</v>
      </c>
      <c r="E25" s="45" t="s">
        <v>92</v>
      </c>
      <c r="F25" s="45" t="s">
        <v>56</v>
      </c>
      <c r="G25" s="46" t="s">
        <v>8</v>
      </c>
      <c r="H25" s="45"/>
      <c r="I25" s="45"/>
      <c r="J25" s="45"/>
      <c r="K25" s="46" t="s">
        <v>8</v>
      </c>
      <c r="L25" s="45" t="s">
        <v>37</v>
      </c>
      <c r="M25" s="45" t="s">
        <v>52</v>
      </c>
      <c r="N25" s="45" t="s">
        <v>45</v>
      </c>
      <c r="O25" s="46" t="s">
        <v>8</v>
      </c>
      <c r="P25" s="20" t="str">
        <f>IF(B25="","",VLOOKUP(B25,Bewertungsoptionen!$A$4:$B$7,2,FALSE))</f>
        <v>Ö</v>
      </c>
      <c r="Q25" s="20">
        <f>IF(P25="","",IF(E25="","",VLOOKUP(E25,Bewertungsoptionen!$A$13:$B$22,2,FALSE)))</f>
        <v>2</v>
      </c>
      <c r="R25" s="20">
        <f>IF(P25="","",IF(F25="","",VLOOKUP(F25,Bewertungsoptionen!$A$26:$B$30,2,FALSE)))</f>
        <v>0</v>
      </c>
      <c r="S25" s="21">
        <f t="shared" si="0"/>
        <v>2</v>
      </c>
      <c r="T25" s="20" t="str">
        <f>IF(P25="","",IF(H25="","",VLOOKUP(H25,Bewertungsoptionen!$A$36:$B$38,2,FALSE)))</f>
        <v/>
      </c>
      <c r="U25" s="20" t="str">
        <f>IF(P25="","",IF(I25="","",VLOOKUP(I25,Bewertungsoptionen!$A$42:$B$44,2,FALSE)))</f>
        <v/>
      </c>
      <c r="V25" s="20" t="str">
        <f>IF(P25="","",IF(J25="","",VLOOKUP(J25,Bewertungsoptionen!$A$48:$B$50,2,FALSE)))</f>
        <v/>
      </c>
      <c r="W25" s="21">
        <f t="shared" si="1"/>
        <v>0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3</v>
      </c>
      <c r="Z25" s="20">
        <f>IF(P25="","",IF(N25="","",VLOOKUP(N25,Bewertungsoptionen!$A$68:$B$71,2,FALSE)))</f>
        <v>3</v>
      </c>
      <c r="AA25" s="21">
        <f t="shared" si="2"/>
        <v>7</v>
      </c>
      <c r="AB25" s="15"/>
    </row>
    <row r="26" spans="1:28" thickTop="1" thickBot="1">
      <c r="A26" s="4">
        <f t="shared" si="3"/>
        <v>23</v>
      </c>
      <c r="B26" s="45" t="s">
        <v>2</v>
      </c>
      <c r="C26" s="49" t="s">
        <v>152</v>
      </c>
      <c r="D26" s="46" t="s">
        <v>8</v>
      </c>
      <c r="E26" s="45" t="s">
        <v>94</v>
      </c>
      <c r="F26" s="45" t="s">
        <v>56</v>
      </c>
      <c r="G26" s="46" t="s">
        <v>8</v>
      </c>
      <c r="H26" s="45"/>
      <c r="I26" s="45"/>
      <c r="J26" s="45"/>
      <c r="K26" s="46" t="s">
        <v>8</v>
      </c>
      <c r="L26" s="45" t="s">
        <v>37</v>
      </c>
      <c r="M26" s="45" t="s">
        <v>50</v>
      </c>
      <c r="N26" s="45" t="s">
        <v>43</v>
      </c>
      <c r="O26" s="46" t="s">
        <v>8</v>
      </c>
      <c r="P26" s="20" t="str">
        <f>IF(B26="","",VLOOKUP(B26,Bewertungsoptionen!$A$4:$B$7,2,FALSE))</f>
        <v>Ö</v>
      </c>
      <c r="Q26" s="20">
        <f>IF(P26="","",IF(E26="","",VLOOKUP(E26,Bewertungsoptionen!$A$13:$B$22,2,FALSE)))</f>
        <v>4</v>
      </c>
      <c r="R26" s="20">
        <f>IF(P26="","",IF(F26="","",VLOOKUP(F26,Bewertungsoptionen!$A$26:$B$30,2,FALSE)))</f>
        <v>0</v>
      </c>
      <c r="S26" s="21">
        <f t="shared" si="0"/>
        <v>4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>
        <f>IF(P26="","",IF(L26="","",VLOOKUP(L26,Bewertungsoptionen!$A$56:$B$57,2,FALSE)))</f>
        <v>1</v>
      </c>
      <c r="Y26" s="20">
        <f>IF(P26="","",IF(M26="","",VLOOKUP(M26,Bewertungsoptionen!$A$61:$B$64,2,FALSE)))</f>
        <v>1</v>
      </c>
      <c r="Z26" s="20">
        <f>IF(P26="","",IF(N26="","",VLOOKUP(N26,Bewertungsoptionen!$A$68:$B$71,2,FALSE)))</f>
        <v>1</v>
      </c>
      <c r="AA26" s="21">
        <f t="shared" si="2"/>
        <v>3</v>
      </c>
      <c r="AB26" s="15"/>
    </row>
    <row r="27" spans="1:28" thickTop="1" thickBot="1">
      <c r="A27" s="4">
        <f t="shared" si="3"/>
        <v>24</v>
      </c>
      <c r="B27" s="45" t="s">
        <v>2</v>
      </c>
      <c r="C27" s="49" t="s">
        <v>153</v>
      </c>
      <c r="D27" s="46" t="s">
        <v>8</v>
      </c>
      <c r="E27" s="45" t="s">
        <v>92</v>
      </c>
      <c r="F27" s="45" t="s">
        <v>56</v>
      </c>
      <c r="G27" s="46" t="s">
        <v>8</v>
      </c>
      <c r="H27" s="45"/>
      <c r="I27" s="45"/>
      <c r="J27" s="45"/>
      <c r="K27" s="46" t="s">
        <v>8</v>
      </c>
      <c r="L27" s="45" t="s">
        <v>37</v>
      </c>
      <c r="M27" s="45" t="s">
        <v>51</v>
      </c>
      <c r="N27" s="45" t="s">
        <v>44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2</v>
      </c>
      <c r="R27" s="20">
        <f>IF(P27="","",IF(F27="","",VLOOKUP(F27,Bewertungsoptionen!$A$26:$B$30,2,FALSE)))</f>
        <v>0</v>
      </c>
      <c r="S27" s="21">
        <f t="shared" si="0"/>
        <v>2</v>
      </c>
      <c r="T27" s="20" t="str">
        <f>IF(P27="","",IF(H27="","",VLOOKUP(H27,Bewertungsoptionen!$A$36:$B$38,2,FALSE)))</f>
        <v/>
      </c>
      <c r="U27" s="20" t="str">
        <f>IF(P27="","",IF(I27="","",VLOOKUP(I27,Bewertungsoptionen!$A$42:$B$44,2,FALSE)))</f>
        <v/>
      </c>
      <c r="V27" s="20" t="str">
        <f>IF(P27="","",IF(J27="","",VLOOKUP(J27,Bewertungsoptionen!$A$48:$B$50,2,FALSE)))</f>
        <v/>
      </c>
      <c r="W27" s="21">
        <f t="shared" si="1"/>
        <v>0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2</v>
      </c>
      <c r="Z27" s="20">
        <f>IF(P27="","",IF(N27="","",VLOOKUP(N27,Bewertungsoptionen!$A$68:$B$71,2,FALSE)))</f>
        <v>2</v>
      </c>
      <c r="AA27" s="21">
        <f t="shared" si="2"/>
        <v>5</v>
      </c>
      <c r="AB27" s="15"/>
    </row>
    <row r="28" spans="1:28" thickTop="1" thickBot="1">
      <c r="A28" s="4">
        <f t="shared" si="3"/>
        <v>25</v>
      </c>
      <c r="B28" s="45" t="s">
        <v>2</v>
      </c>
      <c r="C28" s="50" t="s">
        <v>154</v>
      </c>
      <c r="D28" s="46" t="s">
        <v>8</v>
      </c>
      <c r="E28" s="45" t="s">
        <v>94</v>
      </c>
      <c r="F28" s="45" t="s">
        <v>56</v>
      </c>
      <c r="G28" s="46" t="s">
        <v>8</v>
      </c>
      <c r="H28" s="45"/>
      <c r="I28" s="45"/>
      <c r="J28" s="45"/>
      <c r="K28" s="46" t="s">
        <v>8</v>
      </c>
      <c r="L28" s="45" t="s">
        <v>37</v>
      </c>
      <c r="M28" s="45" t="s">
        <v>52</v>
      </c>
      <c r="N28" s="45" t="s">
        <v>45</v>
      </c>
      <c r="O28" s="46" t="s">
        <v>8</v>
      </c>
      <c r="P28" s="20" t="str">
        <f>IF(B28="","",VLOOKUP(B28,Bewertungsoptionen!$A$4:$B$7,2,FALSE))</f>
        <v>Ö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0</v>
      </c>
      <c r="S28" s="21">
        <f t="shared" si="0"/>
        <v>4</v>
      </c>
      <c r="T28" s="20" t="str">
        <f>IF(P28="","",IF(H28="","",VLOOKUP(H28,Bewertungsoptionen!$A$36:$B$38,2,FALSE)))</f>
        <v/>
      </c>
      <c r="U28" s="20" t="str">
        <f>IF(P28="","",IF(I28="","",VLOOKUP(I28,Bewertungsoptionen!$A$42:$B$44,2,FALSE)))</f>
        <v/>
      </c>
      <c r="V28" s="20" t="str">
        <f>IF(P28="","",IF(J28="","",VLOOKUP(J28,Bewertungsoptionen!$A$48:$B$50,2,FALSE)))</f>
        <v/>
      </c>
      <c r="W28" s="21">
        <f t="shared" si="1"/>
        <v>0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3</v>
      </c>
      <c r="Z28" s="20">
        <f>IF(P28="","",IF(N28="","",VLOOKUP(N28,Bewertungsoptionen!$A$68:$B$71,2,FALSE)))</f>
        <v>3</v>
      </c>
      <c r="AA28" s="21">
        <f t="shared" si="2"/>
        <v>7</v>
      </c>
      <c r="AB28" s="15"/>
    </row>
    <row r="29" spans="1:28" thickTop="1" thickBot="1">
      <c r="A29" s="4">
        <f t="shared" si="3"/>
        <v>26</v>
      </c>
      <c r="B29" s="45" t="s">
        <v>2</v>
      </c>
      <c r="C29" s="49" t="s">
        <v>155</v>
      </c>
      <c r="D29" s="46" t="s">
        <v>8</v>
      </c>
      <c r="E29" s="45" t="s">
        <v>91</v>
      </c>
      <c r="F29" s="45" t="s">
        <v>56</v>
      </c>
      <c r="G29" s="46" t="s">
        <v>8</v>
      </c>
      <c r="H29" s="45"/>
      <c r="I29" s="45"/>
      <c r="J29" s="45"/>
      <c r="K29" s="46" t="s">
        <v>8</v>
      </c>
      <c r="L29" s="45" t="s">
        <v>37</v>
      </c>
      <c r="M29" s="45" t="s">
        <v>50</v>
      </c>
      <c r="N29" s="45" t="s">
        <v>43</v>
      </c>
      <c r="O29" s="46" t="s">
        <v>8</v>
      </c>
      <c r="P29" s="20" t="str">
        <f>IF(B29="","",VLOOKUP(B29,Bewertungsoptionen!$A$4:$B$7,2,FALSE))</f>
        <v>Ö</v>
      </c>
      <c r="Q29" s="20">
        <f>IF(P29="","",IF(E29="","",VLOOKUP(E29,Bewertungsoptionen!$A$13:$B$22,2,FALSE)))</f>
        <v>1</v>
      </c>
      <c r="R29" s="20">
        <f>IF(P29="","",IF(F29="","",VLOOKUP(F29,Bewertungsoptionen!$A$26:$B$30,2,FALSE)))</f>
        <v>0</v>
      </c>
      <c r="S29" s="21">
        <f t="shared" si="0"/>
        <v>1</v>
      </c>
      <c r="T29" s="20" t="str">
        <f>IF(P29="","",IF(H29="","",VLOOKUP(H29,Bewertungsoptionen!$A$36:$B$38,2,FALSE)))</f>
        <v/>
      </c>
      <c r="U29" s="20" t="str">
        <f>IF(P29="","",IF(I29="","",VLOOKUP(I29,Bewertungsoptionen!$A$42:$B$44,2,FALSE)))</f>
        <v/>
      </c>
      <c r="V29" s="20" t="str">
        <f>IF(P29="","",IF(J29="","",VLOOKUP(J29,Bewertungsoptionen!$A$48:$B$50,2,FALSE)))</f>
        <v/>
      </c>
      <c r="W29" s="21">
        <f t="shared" si="1"/>
        <v>0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1</v>
      </c>
      <c r="Z29" s="20">
        <f>IF(P29="","",IF(N29="","",VLOOKUP(N29,Bewertungsoptionen!$A$68:$B$71,2,FALSE)))</f>
        <v>1</v>
      </c>
      <c r="AA29" s="21">
        <f t="shared" si="2"/>
        <v>3</v>
      </c>
      <c r="AB29" s="15"/>
    </row>
    <row r="30" spans="1:28" thickTop="1" thickBot="1">
      <c r="A30" s="4">
        <f t="shared" si="3"/>
        <v>27</v>
      </c>
      <c r="B30" s="45" t="s">
        <v>2</v>
      </c>
      <c r="C30" s="50" t="s">
        <v>156</v>
      </c>
      <c r="D30" s="46" t="s">
        <v>8</v>
      </c>
      <c r="E30" s="45" t="s">
        <v>96</v>
      </c>
      <c r="F30" s="45" t="s">
        <v>56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43</v>
      </c>
      <c r="O30" s="46" t="s">
        <v>8</v>
      </c>
      <c r="P30" s="20" t="str">
        <f>IF(B30="","",VLOOKUP(B30,Bewertungsoptionen!$A$4:$B$7,2,FALSE))</f>
        <v>Ö</v>
      </c>
      <c r="Q30" s="20">
        <f>IF(P30="","",IF(E30="","",VLOOKUP(E30,Bewertungsoptionen!$A$13:$B$22,2,FALSE)))</f>
        <v>6</v>
      </c>
      <c r="R30" s="20">
        <f>IF(P30="","",IF(F30="","",VLOOKUP(F30,Bewertungsoptionen!$A$26:$B$30,2,FALSE)))</f>
        <v>0</v>
      </c>
      <c r="S30" s="21">
        <f t="shared" si="0"/>
        <v>6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1</v>
      </c>
      <c r="AA30" s="21">
        <f t="shared" si="2"/>
        <v>4</v>
      </c>
      <c r="AB30" s="15"/>
    </row>
    <row r="31" spans="1:28" thickTop="1" thickBot="1">
      <c r="A31" s="4">
        <f t="shared" si="3"/>
        <v>28</v>
      </c>
      <c r="B31" s="45" t="s">
        <v>2</v>
      </c>
      <c r="C31" s="50" t="s">
        <v>157</v>
      </c>
      <c r="D31" s="16"/>
      <c r="E31" s="45" t="s">
        <v>93</v>
      </c>
      <c r="F31" s="45" t="s">
        <v>56</v>
      </c>
      <c r="L31" s="45" t="s">
        <v>37</v>
      </c>
      <c r="M31" s="45" t="s">
        <v>52</v>
      </c>
      <c r="N31" s="45" t="s">
        <v>43</v>
      </c>
      <c r="O31" s="46" t="s">
        <v>8</v>
      </c>
      <c r="P31" s="20" t="str">
        <f>IF(B31="","",VLOOKUP(B31,Bewertungsoptionen!$A$4:$B$7,2,FALSE))</f>
        <v>Ö</v>
      </c>
      <c r="Q31" s="20">
        <f>IF(P31="","",IF(E31="","",VLOOKUP(E31,Bewertungsoptionen!$A$13:$B$22,2,FALSE)))</f>
        <v>3</v>
      </c>
      <c r="R31" s="20">
        <f>IF(P31="","",IF(F31="","",VLOOKUP(F31,Bewertungsoptionen!$A$26:$B$30,2,FALSE)))</f>
        <v>0</v>
      </c>
      <c r="S31" s="21">
        <f t="shared" si="0"/>
        <v>3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3</v>
      </c>
      <c r="Z31" s="20">
        <f>IF(P31="","",IF(N31="","",VLOOKUP(N31,Bewertungsoptionen!$A$68:$B$71,2,FALSE)))</f>
        <v>1</v>
      </c>
      <c r="AA31" s="21">
        <f t="shared" si="2"/>
        <v>5</v>
      </c>
      <c r="AB31" s="15"/>
    </row>
    <row r="32" spans="1:28" thickTop="1" thickBot="1">
      <c r="A32" s="4">
        <f t="shared" si="3"/>
        <v>29</v>
      </c>
      <c r="B32" s="45" t="s">
        <v>3</v>
      </c>
      <c r="C32" s="49" t="s">
        <v>158</v>
      </c>
      <c r="D32" s="46" t="s">
        <v>8</v>
      </c>
      <c r="E32" s="45" t="s">
        <v>96</v>
      </c>
      <c r="F32" s="45" t="s">
        <v>56</v>
      </c>
      <c r="G32" s="46" t="s">
        <v>8</v>
      </c>
      <c r="H32" s="45"/>
      <c r="I32" s="45"/>
      <c r="J32" s="45"/>
      <c r="K32" s="46" t="s">
        <v>8</v>
      </c>
      <c r="L32" s="45" t="s">
        <v>37</v>
      </c>
      <c r="M32" s="45" t="s">
        <v>52</v>
      </c>
      <c r="N32" s="45" t="s">
        <v>44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6</v>
      </c>
      <c r="R32" s="20">
        <f>IF(P32="","",IF(F32="","",VLOOKUP(F32,Bewertungsoptionen!$A$26:$B$30,2,FALSE)))</f>
        <v>0</v>
      </c>
      <c r="S32" s="21">
        <f t="shared" si="0"/>
        <v>6</v>
      </c>
      <c r="T32" s="20" t="str">
        <f>IF(P32="","",IF(H32="","",VLOOKUP(H32,Bewertungsoptionen!$A$36:$B$38,2,FALSE)))</f>
        <v/>
      </c>
      <c r="U32" s="20" t="str">
        <f>IF(P32="","",IF(I32="","",VLOOKUP(I32,Bewertungsoptionen!$A$42:$B$44,2,FALSE)))</f>
        <v/>
      </c>
      <c r="V32" s="20" t="str">
        <f>IF(P32="","",IF(J32="","",VLOOKUP(J32,Bewertungsoptionen!$A$48:$B$50,2,FALSE)))</f>
        <v/>
      </c>
      <c r="W32" s="21">
        <f t="shared" si="1"/>
        <v>0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3</v>
      </c>
      <c r="Z32" s="20">
        <f>IF(P32="","",IF(N32="","",VLOOKUP(N32,Bewertungsoptionen!$A$68:$B$71,2,FALSE)))</f>
        <v>2</v>
      </c>
      <c r="AA32" s="21">
        <f t="shared" si="2"/>
        <v>6</v>
      </c>
      <c r="AB32" s="15"/>
    </row>
    <row r="33" spans="1:28" thickTop="1" thickBot="1">
      <c r="A33" s="4">
        <f t="shared" si="3"/>
        <v>30</v>
      </c>
      <c r="B33" s="45" t="s">
        <v>3</v>
      </c>
      <c r="C33" s="50" t="s">
        <v>159</v>
      </c>
      <c r="D33" s="46" t="s">
        <v>8</v>
      </c>
      <c r="E33" s="45" t="s">
        <v>91</v>
      </c>
      <c r="F33" s="45" t="s">
        <v>56</v>
      </c>
      <c r="G33" s="46" t="s">
        <v>8</v>
      </c>
      <c r="H33" s="45"/>
      <c r="I33" s="45"/>
      <c r="J33" s="45"/>
      <c r="K33" s="46" t="s">
        <v>8</v>
      </c>
      <c r="L33" s="45" t="s">
        <v>37</v>
      </c>
      <c r="M33" s="45" t="s">
        <v>51</v>
      </c>
      <c r="N33" s="45" t="s">
        <v>42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1</v>
      </c>
      <c r="R33" s="20">
        <f>IF(P33="","",IF(F33="","",VLOOKUP(F33,Bewertungsoptionen!$A$26:$B$30,2,FALSE)))</f>
        <v>0</v>
      </c>
      <c r="S33" s="21">
        <f t="shared" si="0"/>
        <v>1</v>
      </c>
      <c r="T33" s="20" t="str">
        <f>IF(P33="","",IF(H33="","",VLOOKUP(H33,Bewertungsoptionen!$A$36:$B$38,2,FALSE)))</f>
        <v/>
      </c>
      <c r="U33" s="20" t="str">
        <f>IF(P33="","",IF(I33="","",VLOOKUP(I33,Bewertungsoptionen!$A$42:$B$44,2,FALSE)))</f>
        <v/>
      </c>
      <c r="V33" s="20" t="str">
        <f>IF(P33="","",IF(J33="","",VLOOKUP(J33,Bewertungsoptionen!$A$48:$B$50,2,FALSE)))</f>
        <v/>
      </c>
      <c r="W33" s="21">
        <f t="shared" si="1"/>
        <v>0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0</v>
      </c>
      <c r="AA33" s="21">
        <f t="shared" si="2"/>
        <v>3</v>
      </c>
      <c r="AB33" s="15"/>
    </row>
    <row r="34" spans="1:28" thickTop="1" thickBot="1">
      <c r="A34" s="4">
        <f t="shared" si="3"/>
        <v>31</v>
      </c>
      <c r="B34" s="45" t="s">
        <v>3</v>
      </c>
      <c r="C34" s="49" t="s">
        <v>160</v>
      </c>
      <c r="D34" s="46" t="s">
        <v>8</v>
      </c>
      <c r="E34" s="45" t="s">
        <v>92</v>
      </c>
      <c r="F34" s="45" t="s">
        <v>56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39</v>
      </c>
      <c r="N34" s="45" t="s">
        <v>42</v>
      </c>
      <c r="O34" s="46" t="s">
        <v>8</v>
      </c>
      <c r="P34" s="20" t="str">
        <f>IF(B34="","",VLOOKUP(B34,Bewertungsoptionen!$A$4:$B$7,2,FALSE))</f>
        <v>W</v>
      </c>
      <c r="Q34" s="20">
        <f>IF(P34="","",IF(E34="","",VLOOKUP(E34,Bewertungsoptionen!$A$13:$B$22,2,FALSE)))</f>
        <v>2</v>
      </c>
      <c r="R34" s="20">
        <f>IF(P34="","",IF(F34="","",VLOOKUP(F34,Bewertungsoptionen!$A$26:$B$30,2,FALSE)))</f>
        <v>0</v>
      </c>
      <c r="S34" s="21">
        <f t="shared" si="0"/>
        <v>2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0</v>
      </c>
      <c r="Z34" s="20">
        <f>IF(P34="","",IF(N34="","",VLOOKUP(N34,Bewertungsoptionen!$A$68:$B$71,2,FALSE)))</f>
        <v>0</v>
      </c>
      <c r="AA34" s="21">
        <f t="shared" si="2"/>
        <v>1</v>
      </c>
    </row>
    <row r="35" spans="1:28" thickTop="1" thickBot="1">
      <c r="A35" s="4">
        <f t="shared" si="3"/>
        <v>32</v>
      </c>
      <c r="B35" s="45" t="s">
        <v>3</v>
      </c>
      <c r="C35" s="49" t="s">
        <v>161</v>
      </c>
      <c r="D35" s="46" t="s">
        <v>8</v>
      </c>
      <c r="E35" s="45" t="s">
        <v>94</v>
      </c>
      <c r="F35" s="45" t="s">
        <v>57</v>
      </c>
      <c r="G35" s="46" t="s">
        <v>8</v>
      </c>
      <c r="H35" s="45"/>
      <c r="I35" s="45"/>
      <c r="J35" s="45"/>
      <c r="K35" s="46" t="s">
        <v>8</v>
      </c>
      <c r="L35" s="45" t="s">
        <v>37</v>
      </c>
      <c r="M35" s="45" t="s">
        <v>52</v>
      </c>
      <c r="N35" s="45" t="s">
        <v>43</v>
      </c>
      <c r="O35" s="46" t="s">
        <v>8</v>
      </c>
      <c r="P35" s="20" t="str">
        <f>IF(B35="","",VLOOKUP(B35,Bewertungsoptionen!$A$4:$B$7,2,FALSE))</f>
        <v>W</v>
      </c>
      <c r="Q35" s="20">
        <f>IF(P35="","",IF(E35="","",VLOOKUP(E35,Bewertungsoptionen!$A$13:$B$22,2,FALSE)))</f>
        <v>4</v>
      </c>
      <c r="R35" s="20">
        <f>IF(P35="","",IF(F35="","",VLOOKUP(F35,Bewertungsoptionen!$A$26:$B$30,2,FALSE)))</f>
        <v>1</v>
      </c>
      <c r="S35" s="21">
        <f t="shared" si="0"/>
        <v>5</v>
      </c>
      <c r="T35" s="20" t="str">
        <f>IF(P35="","",IF(H35="","",VLOOKUP(H35,Bewertungsoptionen!$A$36:$B$38,2,FALSE)))</f>
        <v/>
      </c>
      <c r="U35" s="20" t="str">
        <f>IF(P35="","",IF(I35="","",VLOOKUP(I35,Bewertungsoptionen!$A$42:$B$44,2,FALSE)))</f>
        <v/>
      </c>
      <c r="V35" s="20" t="str">
        <f>IF(P35="","",IF(J35="","",VLOOKUP(J35,Bewertungsoptionen!$A$48:$B$50,2,FALSE)))</f>
        <v/>
      </c>
      <c r="W35" s="21">
        <f t="shared" si="1"/>
        <v>0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3</v>
      </c>
      <c r="Z35" s="20">
        <f>IF(P35="","",IF(N35="","",VLOOKUP(N35,Bewertungsoptionen!$A$68:$B$71,2,FALSE)))</f>
        <v>1</v>
      </c>
      <c r="AA35" s="21">
        <f t="shared" si="2"/>
        <v>5</v>
      </c>
    </row>
    <row r="36" spans="1:28" thickTop="1" thickBot="1">
      <c r="A36" s="4">
        <f t="shared" si="3"/>
        <v>33</v>
      </c>
      <c r="B36" s="45" t="s">
        <v>3</v>
      </c>
      <c r="C36" s="50" t="s">
        <v>162</v>
      </c>
      <c r="D36" s="46" t="s">
        <v>8</v>
      </c>
      <c r="E36" s="45" t="s">
        <v>91</v>
      </c>
      <c r="F36" s="45" t="s">
        <v>57</v>
      </c>
      <c r="G36" s="46" t="s">
        <v>8</v>
      </c>
      <c r="H36" s="45"/>
      <c r="I36" s="45"/>
      <c r="J36" s="45"/>
      <c r="K36" s="46" t="s">
        <v>8</v>
      </c>
      <c r="L36" s="45" t="s">
        <v>37</v>
      </c>
      <c r="M36" s="45" t="s">
        <v>51</v>
      </c>
      <c r="N36" s="45" t="s">
        <v>42</v>
      </c>
      <c r="O36" s="46" t="s">
        <v>8</v>
      </c>
      <c r="P36" s="20" t="str">
        <f>IF(B36="","",VLOOKUP(B36,Bewertungsoptionen!$A$4:$B$7,2,FALSE))</f>
        <v>W</v>
      </c>
      <c r="Q36" s="20">
        <f>IF(P36="","",IF(E36="","",VLOOKUP(E36,Bewertungsoptionen!$A$13:$B$22,2,FALSE)))</f>
        <v>1</v>
      </c>
      <c r="R36" s="20">
        <f>IF(P36="","",IF(F36="","",VLOOKUP(F36,Bewertungsoptionen!$A$26:$B$30,2,FALSE)))</f>
        <v>1</v>
      </c>
      <c r="S36" s="21">
        <f t="shared" si="0"/>
        <v>2</v>
      </c>
      <c r="T36" s="20" t="str">
        <f>IF(P36="","",IF(H36="","",VLOOKUP(H36,Bewertungsoptionen!$A$36:$B$38,2,FALSE)))</f>
        <v/>
      </c>
      <c r="U36" s="20" t="str">
        <f>IF(P36="","",IF(I36="","",VLOOKUP(I36,Bewertungsoptionen!$A$42:$B$44,2,FALSE)))</f>
        <v/>
      </c>
      <c r="V36" s="20" t="str">
        <f>IF(P36="","",IF(J36="","",VLOOKUP(J36,Bewertungsoptionen!$A$48:$B$50,2,FALSE)))</f>
        <v/>
      </c>
      <c r="W36" s="21">
        <f t="shared" si="1"/>
        <v>0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2</v>
      </c>
      <c r="Z36" s="20">
        <f>IF(P36="","",IF(N36="","",VLOOKUP(N36,Bewertungsoptionen!$A$68:$B$71,2,FALSE)))</f>
        <v>0</v>
      </c>
      <c r="AA36" s="21">
        <f t="shared" si="2"/>
        <v>3</v>
      </c>
    </row>
    <row r="37" spans="1:28" thickTop="1" thickBot="1">
      <c r="A37" s="4">
        <f t="shared" si="3"/>
        <v>34</v>
      </c>
      <c r="B37" s="45" t="s">
        <v>3</v>
      </c>
      <c r="C37" s="50" t="s">
        <v>163</v>
      </c>
      <c r="D37" s="46" t="s">
        <v>8</v>
      </c>
      <c r="E37" s="45" t="s">
        <v>92</v>
      </c>
      <c r="F37" s="45" t="s">
        <v>57</v>
      </c>
      <c r="G37" s="46" t="s">
        <v>8</v>
      </c>
      <c r="H37" s="45"/>
      <c r="I37" s="45"/>
      <c r="J37" s="45"/>
      <c r="K37" s="46" t="s">
        <v>8</v>
      </c>
      <c r="L37" s="45" t="s">
        <v>37</v>
      </c>
      <c r="M37" s="45" t="s">
        <v>39</v>
      </c>
      <c r="N37" s="45" t="s">
        <v>42</v>
      </c>
      <c r="O37" s="46" t="s">
        <v>8</v>
      </c>
      <c r="P37" s="20" t="str">
        <f>IF(B37="","",VLOOKUP(B37,Bewertungsoptionen!$A$4:$B$7,2,FALSE))</f>
        <v>W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1</v>
      </c>
      <c r="S37" s="21">
        <f t="shared" si="0"/>
        <v>3</v>
      </c>
      <c r="T37" s="20" t="str">
        <f>IF(P37="","",IF(H37="","",VLOOKUP(H37,Bewertungsoptionen!$A$36:$B$38,2,FALSE)))</f>
        <v/>
      </c>
      <c r="U37" s="20" t="str">
        <f>IF(P37="","",IF(I37="","",VLOOKUP(I37,Bewertungsoptionen!$A$42:$B$44,2,FALSE)))</f>
        <v/>
      </c>
      <c r="V37" s="20" t="str">
        <f>IF(P37="","",IF(J37="","",VLOOKUP(J37,Bewertungsoptionen!$A$48:$B$50,2,FALSE)))</f>
        <v/>
      </c>
      <c r="W37" s="21">
        <f t="shared" si="1"/>
        <v>0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0</v>
      </c>
      <c r="Z37" s="20">
        <f>IF(P37="","",IF(N37="","",VLOOKUP(N37,Bewertungsoptionen!$A$68:$B$71,2,FALSE)))</f>
        <v>0</v>
      </c>
      <c r="AA37" s="21">
        <f t="shared" si="2"/>
        <v>1</v>
      </c>
    </row>
    <row r="38" spans="1:28" thickTop="1" thickBot="1">
      <c r="A38" s="4">
        <f t="shared" si="3"/>
        <v>35</v>
      </c>
      <c r="B38" s="45" t="s">
        <v>3</v>
      </c>
      <c r="C38" s="50" t="s">
        <v>164</v>
      </c>
      <c r="D38" s="46" t="s">
        <v>8</v>
      </c>
      <c r="E38" s="45" t="s">
        <v>93</v>
      </c>
      <c r="F38" s="45" t="s">
        <v>56</v>
      </c>
      <c r="G38" s="46" t="s">
        <v>8</v>
      </c>
      <c r="H38" s="45"/>
      <c r="I38" s="45"/>
      <c r="J38" s="45"/>
      <c r="K38" s="46" t="s">
        <v>8</v>
      </c>
      <c r="L38" s="45" t="s">
        <v>37</v>
      </c>
      <c r="M38" s="45" t="s">
        <v>39</v>
      </c>
      <c r="N38" s="45" t="s">
        <v>42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3</v>
      </c>
      <c r="R38" s="20">
        <f>IF(P38="","",IF(F38="","",VLOOKUP(F38,Bewertungsoptionen!$A$26:$B$30,2,FALSE)))</f>
        <v>0</v>
      </c>
      <c r="S38" s="21">
        <f t="shared" si="0"/>
        <v>3</v>
      </c>
      <c r="T38" s="20" t="str">
        <f>IF(P38="","",IF(H38="","",VLOOKUP(H38,Bewertungsoptionen!$A$36:$B$38,2,FALSE)))</f>
        <v/>
      </c>
      <c r="U38" s="20" t="str">
        <f>IF(P38="","",IF(I38="","",VLOOKUP(I38,Bewertungsoptionen!$A$42:$B$44,2,FALSE)))</f>
        <v/>
      </c>
      <c r="V38" s="20" t="str">
        <f>IF(P38="","",IF(J38="","",VLOOKUP(J38,Bewertungsoptionen!$A$48:$B$50,2,FALSE)))</f>
        <v/>
      </c>
      <c r="W38" s="21">
        <f t="shared" si="1"/>
        <v>0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0</v>
      </c>
      <c r="Z38" s="20">
        <f>IF(P38="","",IF(N38="","",VLOOKUP(N38,Bewertungsoptionen!$A$68:$B$71,2,FALSE)))</f>
        <v>0</v>
      </c>
      <c r="AA38" s="21">
        <f t="shared" si="2"/>
        <v>1</v>
      </c>
    </row>
    <row r="39" spans="1:28" thickTop="1" thickBot="1">
      <c r="A39" s="4">
        <f t="shared" si="3"/>
        <v>36</v>
      </c>
      <c r="B39" s="45" t="s">
        <v>3</v>
      </c>
      <c r="C39" s="50" t="s">
        <v>165</v>
      </c>
      <c r="D39" s="46" t="s">
        <v>8</v>
      </c>
      <c r="E39" s="45" t="s">
        <v>93</v>
      </c>
      <c r="F39" s="45" t="s">
        <v>57</v>
      </c>
      <c r="G39" s="46" t="s">
        <v>8</v>
      </c>
      <c r="H39" s="45"/>
      <c r="I39" s="45"/>
      <c r="J39" s="45"/>
      <c r="K39" s="46" t="s">
        <v>8</v>
      </c>
      <c r="L39" s="45" t="s">
        <v>37</v>
      </c>
      <c r="M39" s="45" t="s">
        <v>39</v>
      </c>
      <c r="N39" s="45" t="s">
        <v>42</v>
      </c>
      <c r="O39" s="46" t="s">
        <v>8</v>
      </c>
      <c r="P39" s="20" t="str">
        <f>IF(B39="","",VLOOKUP(B39,Bewertungsoptionen!$A$4:$B$7,2,FALSE))</f>
        <v>W</v>
      </c>
      <c r="Q39" s="20">
        <f>IF(P39="","",IF(E39="","",VLOOKUP(E39,Bewertungsoptionen!$A$13:$B$22,2,FALSE)))</f>
        <v>3</v>
      </c>
      <c r="R39" s="20">
        <f>IF(P39="","",IF(F39="","",VLOOKUP(F39,Bewertungsoptionen!$A$26:$B$30,2,FALSE)))</f>
        <v>1</v>
      </c>
      <c r="S39" s="21">
        <f t="shared" si="0"/>
        <v>4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0</v>
      </c>
      <c r="Z39" s="20">
        <f>IF(P39="","",IF(N39="","",VLOOKUP(N39,Bewertungsoptionen!$A$68:$B$71,2,FALSE)))</f>
        <v>0</v>
      </c>
      <c r="AA39" s="21">
        <f t="shared" si="2"/>
        <v>1</v>
      </c>
    </row>
    <row r="40" spans="1:28" thickTop="1" thickBot="1">
      <c r="A40" s="4">
        <f t="shared" si="3"/>
        <v>37</v>
      </c>
      <c r="B40" s="45" t="s">
        <v>3</v>
      </c>
      <c r="C40" s="50" t="s">
        <v>166</v>
      </c>
      <c r="D40" s="46" t="s">
        <v>8</v>
      </c>
      <c r="E40" s="45" t="s">
        <v>92</v>
      </c>
      <c r="F40" s="45" t="s">
        <v>56</v>
      </c>
      <c r="G40" s="46" t="s">
        <v>8</v>
      </c>
      <c r="H40" s="45"/>
      <c r="I40" s="45"/>
      <c r="J40" s="45"/>
      <c r="K40" s="46" t="s">
        <v>8</v>
      </c>
      <c r="L40" s="45" t="s">
        <v>37</v>
      </c>
      <c r="M40" s="45" t="s">
        <v>51</v>
      </c>
      <c r="N40" s="45" t="s">
        <v>43</v>
      </c>
      <c r="O40" s="46" t="s">
        <v>8</v>
      </c>
      <c r="P40" s="20" t="str">
        <f>IF(B40="","",VLOOKUP(B40,Bewertungsoptionen!$A$4:$B$7,2,FALSE))</f>
        <v>W</v>
      </c>
      <c r="Q40" s="20">
        <f>IF(P40="","",IF(E40="","",VLOOKUP(E40,Bewertungsoptionen!$A$13:$B$22,2,FALSE)))</f>
        <v>2</v>
      </c>
      <c r="R40" s="20">
        <f>IF(P40="","",IF(F40="","",VLOOKUP(F40,Bewertungsoptionen!$A$26:$B$30,2,FALSE)))</f>
        <v>0</v>
      </c>
      <c r="S40" s="21">
        <f t="shared" si="0"/>
        <v>2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1</v>
      </c>
      <c r="AA40" s="21">
        <f t="shared" si="2"/>
        <v>4</v>
      </c>
    </row>
    <row r="41" spans="1:28" thickTop="1" thickBot="1">
      <c r="A41" s="4">
        <f t="shared" si="3"/>
        <v>38</v>
      </c>
      <c r="B41" s="45" t="s">
        <v>3</v>
      </c>
      <c r="C41" s="50" t="s">
        <v>167</v>
      </c>
      <c r="D41" s="46" t="s">
        <v>8</v>
      </c>
      <c r="E41" s="45" t="s">
        <v>93</v>
      </c>
      <c r="F41" s="45" t="s">
        <v>56</v>
      </c>
      <c r="G41" s="46" t="s">
        <v>8</v>
      </c>
      <c r="H41" s="45"/>
      <c r="I41" s="45"/>
      <c r="J41" s="45"/>
      <c r="K41" s="46" t="s">
        <v>8</v>
      </c>
      <c r="L41" s="45" t="s">
        <v>37</v>
      </c>
      <c r="M41" s="45" t="s">
        <v>52</v>
      </c>
      <c r="N41" s="45" t="s">
        <v>45</v>
      </c>
      <c r="O41" s="46" t="s">
        <v>8</v>
      </c>
      <c r="P41" s="20" t="str">
        <f>IF(B41="","",VLOOKUP(B41,Bewertungsoptionen!$A$4:$B$7,2,FALSE))</f>
        <v>W</v>
      </c>
      <c r="Q41" s="20">
        <f>IF(P41="","",IF(E41="","",VLOOKUP(E41,Bewertungsoptionen!$A$13:$B$22,2,FALSE)))</f>
        <v>3</v>
      </c>
      <c r="R41" s="20">
        <f>IF(P41="","",IF(F41="","",VLOOKUP(F41,Bewertungsoptionen!$A$26:$B$30,2,FALSE)))</f>
        <v>0</v>
      </c>
      <c r="S41" s="21">
        <f t="shared" si="0"/>
        <v>3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>
        <f>IF(P41="","",IF(L41="","",VLOOKUP(L41,Bewertungsoptionen!$A$56:$B$57,2,FALSE)))</f>
        <v>1</v>
      </c>
      <c r="Y41" s="20">
        <f>IF(P41="","",IF(M41="","",VLOOKUP(M41,Bewertungsoptionen!$A$61:$B$64,2,FALSE)))</f>
        <v>3</v>
      </c>
      <c r="Z41" s="20">
        <f>IF(P41="","",IF(N41="","",VLOOKUP(N41,Bewertungsoptionen!$A$68:$B$71,2,FALSE)))</f>
        <v>3</v>
      </c>
      <c r="AA41" s="21">
        <f t="shared" si="2"/>
        <v>7</v>
      </c>
    </row>
    <row r="42" spans="1:28" thickTop="1" thickBot="1">
      <c r="A42" s="4">
        <f t="shared" si="3"/>
        <v>39</v>
      </c>
      <c r="B42" s="45" t="s">
        <v>3</v>
      </c>
      <c r="C42" s="49" t="s">
        <v>168</v>
      </c>
      <c r="D42" s="46" t="s">
        <v>8</v>
      </c>
      <c r="E42" s="45" t="s">
        <v>94</v>
      </c>
      <c r="F42" s="45" t="s">
        <v>56</v>
      </c>
      <c r="G42" s="46" t="s">
        <v>8</v>
      </c>
      <c r="H42" s="45"/>
      <c r="I42" s="45"/>
      <c r="J42" s="45"/>
      <c r="K42" s="46" t="s">
        <v>8</v>
      </c>
      <c r="L42" s="45" t="s">
        <v>37</v>
      </c>
      <c r="M42" s="45" t="s">
        <v>39</v>
      </c>
      <c r="N42" s="45" t="s">
        <v>42</v>
      </c>
      <c r="O42" s="46" t="s">
        <v>8</v>
      </c>
      <c r="P42" s="20" t="str">
        <f>IF(B42="","",VLOOKUP(B42,Bewertungsoptionen!$A$4:$B$7,2,FALSE))</f>
        <v>W</v>
      </c>
      <c r="Q42" s="20">
        <f>IF(P42="","",IF(E42="","",VLOOKUP(E42,Bewertungsoptionen!$A$13:$B$22,2,FALSE)))</f>
        <v>4</v>
      </c>
      <c r="R42" s="20">
        <f>IF(P42="","",IF(F42="","",VLOOKUP(F42,Bewertungsoptionen!$A$26:$B$30,2,FALSE)))</f>
        <v>0</v>
      </c>
      <c r="S42" s="21">
        <f t="shared" si="0"/>
        <v>4</v>
      </c>
      <c r="T42" s="20" t="str">
        <f>IF(P42="","",IF(H42="","",VLOOKUP(H42,Bewertungsoptionen!$A$36:$B$38,2,FALSE)))</f>
        <v/>
      </c>
      <c r="U42" s="20" t="str">
        <f>IF(P42="","",IF(I42="","",VLOOKUP(I42,Bewertungsoptionen!$A$42:$B$44,2,FALSE)))</f>
        <v/>
      </c>
      <c r="V42" s="20" t="str">
        <f>IF(P42="","",IF(J42="","",VLOOKUP(J42,Bewertungsoptionen!$A$48:$B$50,2,FALSE)))</f>
        <v/>
      </c>
      <c r="W42" s="21">
        <f t="shared" si="1"/>
        <v>0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0</v>
      </c>
      <c r="Z42" s="20">
        <f>IF(P42="","",IF(N42="","",VLOOKUP(N42,Bewertungsoptionen!$A$68:$B$71,2,FALSE)))</f>
        <v>0</v>
      </c>
      <c r="AA42" s="21">
        <f t="shared" si="2"/>
        <v>1</v>
      </c>
    </row>
    <row r="43" spans="1:28" thickTop="1" thickBot="1">
      <c r="A43" s="4">
        <f t="shared" si="3"/>
        <v>40</v>
      </c>
      <c r="B43" s="45" t="s">
        <v>3</v>
      </c>
      <c r="C43" s="49" t="s">
        <v>169</v>
      </c>
      <c r="D43" s="46" t="s">
        <v>8</v>
      </c>
      <c r="E43" s="45" t="s">
        <v>92</v>
      </c>
      <c r="F43" s="45" t="s">
        <v>56</v>
      </c>
      <c r="G43" s="46" t="s">
        <v>8</v>
      </c>
      <c r="H43" s="45"/>
      <c r="I43" s="45"/>
      <c r="J43" s="45"/>
      <c r="K43" s="46" t="s">
        <v>8</v>
      </c>
      <c r="L43" s="45" t="s">
        <v>37</v>
      </c>
      <c r="M43" s="45" t="s">
        <v>51</v>
      </c>
      <c r="N43" s="45" t="s">
        <v>43</v>
      </c>
      <c r="O43" s="46" t="s">
        <v>8</v>
      </c>
      <c r="P43" s="20" t="str">
        <f>IF(B43="","",VLOOKUP(B43,Bewertungsoptionen!$A$4:$B$7,2,FALSE))</f>
        <v>W</v>
      </c>
      <c r="Q43" s="20">
        <f>IF(P43="","",IF(E43="","",VLOOKUP(E43,Bewertungsoptionen!$A$13:$B$22,2,FALSE)))</f>
        <v>2</v>
      </c>
      <c r="R43" s="20">
        <f>IF(P43="","",IF(F43="","",VLOOKUP(F43,Bewertungsoptionen!$A$26:$B$30,2,FALSE)))</f>
        <v>0</v>
      </c>
      <c r="S43" s="21">
        <f t="shared" si="0"/>
        <v>2</v>
      </c>
      <c r="T43" s="20" t="str">
        <f>IF(P43="","",IF(H43="","",VLOOKUP(H43,Bewertungsoptionen!$A$36:$B$38,2,FALSE)))</f>
        <v/>
      </c>
      <c r="U43" s="20" t="str">
        <f>IF(P43="","",IF(I43="","",VLOOKUP(I43,Bewertungsoptionen!$A$42:$B$44,2,FALSE)))</f>
        <v/>
      </c>
      <c r="V43" s="20" t="str">
        <f>IF(P43="","",IF(J43="","",VLOOKUP(J43,Bewertungsoptionen!$A$48:$B$50,2,FALSE)))</f>
        <v/>
      </c>
      <c r="W43" s="21">
        <f t="shared" si="1"/>
        <v>0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2</v>
      </c>
      <c r="Z43" s="20">
        <f>IF(P43="","",IF(N43="","",VLOOKUP(N43,Bewertungsoptionen!$A$68:$B$71,2,FALSE)))</f>
        <v>1</v>
      </c>
      <c r="AA43" s="21">
        <f t="shared" si="2"/>
        <v>4</v>
      </c>
    </row>
    <row r="44" spans="1:28" thickTop="1" thickBot="1">
      <c r="A44" s="4">
        <f t="shared" si="3"/>
        <v>41</v>
      </c>
      <c r="B44" s="45" t="s">
        <v>3</v>
      </c>
      <c r="C44" s="49" t="s">
        <v>170</v>
      </c>
      <c r="D44" s="46" t="s">
        <v>8</v>
      </c>
      <c r="E44" s="45" t="s">
        <v>94</v>
      </c>
      <c r="F44" s="45" t="s">
        <v>56</v>
      </c>
      <c r="G44" s="46" t="s">
        <v>8</v>
      </c>
      <c r="H44" s="45"/>
      <c r="I44" s="45"/>
      <c r="J44" s="45"/>
      <c r="K44" s="46" t="s">
        <v>8</v>
      </c>
      <c r="L44" s="45" t="s">
        <v>37</v>
      </c>
      <c r="M44" s="45" t="s">
        <v>52</v>
      </c>
      <c r="N44" s="45" t="s">
        <v>44</v>
      </c>
      <c r="O44" s="46" t="s">
        <v>8</v>
      </c>
      <c r="P44" s="20" t="str">
        <f>IF(B44="","",VLOOKUP(B44,Bewertungsoptionen!$A$4:$B$7,2,FALSE))</f>
        <v>W</v>
      </c>
      <c r="Q44" s="20">
        <f>IF(P44="","",IF(E44="","",VLOOKUP(E44,Bewertungsoptionen!$A$13:$B$22,2,FALSE)))</f>
        <v>4</v>
      </c>
      <c r="R44" s="20">
        <f>IF(P44="","",IF(F44="","",VLOOKUP(F44,Bewertungsoptionen!$A$26:$B$30,2,FALSE)))</f>
        <v>0</v>
      </c>
      <c r="S44" s="21">
        <f t="shared" si="0"/>
        <v>4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3</v>
      </c>
      <c r="Z44" s="20">
        <f>IF(P44="","",IF(N44="","",VLOOKUP(N44,Bewertungsoptionen!$A$68:$B$71,2,FALSE)))</f>
        <v>2</v>
      </c>
      <c r="AA44" s="21">
        <f t="shared" si="2"/>
        <v>6</v>
      </c>
    </row>
    <row r="45" spans="1:28" thickTop="1" thickBot="1">
      <c r="A45" s="4">
        <f t="shared" si="3"/>
        <v>42</v>
      </c>
      <c r="B45" s="45" t="s">
        <v>3</v>
      </c>
      <c r="C45" s="49" t="s">
        <v>171</v>
      </c>
      <c r="D45" s="46" t="s">
        <v>8</v>
      </c>
      <c r="E45" s="45" t="s">
        <v>93</v>
      </c>
      <c r="F45" s="45" t="s">
        <v>56</v>
      </c>
      <c r="G45" s="46" t="s">
        <v>8</v>
      </c>
      <c r="H45" s="45"/>
      <c r="I45" s="45"/>
      <c r="J45" s="45"/>
      <c r="K45" s="46" t="s">
        <v>8</v>
      </c>
      <c r="L45" s="45" t="s">
        <v>37</v>
      </c>
      <c r="M45" s="45" t="s">
        <v>51</v>
      </c>
      <c r="N45" s="45" t="s">
        <v>44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3</v>
      </c>
      <c r="R45" s="20">
        <f>IF(P45="","",IF(F45="","",VLOOKUP(F45,Bewertungsoptionen!$A$26:$B$30,2,FALSE)))</f>
        <v>0</v>
      </c>
      <c r="S45" s="21">
        <f t="shared" si="0"/>
        <v>3</v>
      </c>
      <c r="T45" s="20" t="str">
        <f>IF(P45="","",IF(H45="","",VLOOKUP(H45,Bewertungsoptionen!$A$36:$B$38,2,FALSE)))</f>
        <v/>
      </c>
      <c r="U45" s="20" t="str">
        <f>IF(P45="","",IF(I45="","",VLOOKUP(I45,Bewertungsoptionen!$A$42:$B$44,2,FALSE)))</f>
        <v/>
      </c>
      <c r="V45" s="20" t="str">
        <f>IF(P45="","",IF(J45="","",VLOOKUP(J45,Bewertungsoptionen!$A$48:$B$50,2,FALSE)))</f>
        <v/>
      </c>
      <c r="W45" s="21">
        <f t="shared" si="1"/>
        <v>0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2</v>
      </c>
      <c r="AA45" s="21">
        <f t="shared" si="2"/>
        <v>5</v>
      </c>
    </row>
    <row r="46" spans="1:28" thickTop="1" thickBot="1">
      <c r="A46" s="4">
        <f t="shared" si="3"/>
        <v>43</v>
      </c>
      <c r="B46" s="45" t="s">
        <v>3</v>
      </c>
      <c r="C46" s="49" t="s">
        <v>172</v>
      </c>
      <c r="D46" s="46" t="s">
        <v>8</v>
      </c>
      <c r="E46" s="45" t="s">
        <v>95</v>
      </c>
      <c r="F46" s="45" t="s">
        <v>56</v>
      </c>
      <c r="G46" s="46" t="s">
        <v>8</v>
      </c>
      <c r="H46" s="45"/>
      <c r="I46" s="45"/>
      <c r="J46" s="45"/>
      <c r="K46" s="46" t="s">
        <v>8</v>
      </c>
      <c r="L46" s="45" t="s">
        <v>37</v>
      </c>
      <c r="M46" s="45" t="s">
        <v>52</v>
      </c>
      <c r="N46" s="45" t="s">
        <v>44</v>
      </c>
      <c r="O46" s="46" t="s">
        <v>8</v>
      </c>
      <c r="P46" s="20" t="str">
        <f>IF(B46="","",VLOOKUP(B46,Bewertungsoptionen!$A$4:$B$7,2,FALSE))</f>
        <v>W</v>
      </c>
      <c r="Q46" s="20">
        <f>IF(P46="","",IF(E46="","",VLOOKUP(E46,Bewertungsoptionen!$A$13:$B$22,2,FALSE)))</f>
        <v>5</v>
      </c>
      <c r="R46" s="20">
        <f>IF(P46="","",IF(F46="","",VLOOKUP(F46,Bewertungsoptionen!$A$26:$B$30,2,FALSE)))</f>
        <v>0</v>
      </c>
      <c r="S46" s="21">
        <f t="shared" si="0"/>
        <v>5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3</v>
      </c>
      <c r="Z46" s="20">
        <f>IF(P46="","",IF(N46="","",VLOOKUP(N46,Bewertungsoptionen!$A$68:$B$71,2,FALSE)))</f>
        <v>2</v>
      </c>
      <c r="AA46" s="21">
        <f t="shared" si="2"/>
        <v>6</v>
      </c>
    </row>
    <row r="47" spans="1:28" thickTop="1" thickBot="1">
      <c r="A47" s="4">
        <f t="shared" si="3"/>
        <v>44</v>
      </c>
      <c r="B47" s="45" t="s">
        <v>3</v>
      </c>
      <c r="C47" s="49" t="s">
        <v>173</v>
      </c>
      <c r="D47" s="46" t="s">
        <v>8</v>
      </c>
      <c r="E47" s="45" t="s">
        <v>93</v>
      </c>
      <c r="F47" s="45" t="s">
        <v>56</v>
      </c>
      <c r="G47" s="46" t="s">
        <v>8</v>
      </c>
      <c r="H47" s="45"/>
      <c r="I47" s="45"/>
      <c r="J47" s="45"/>
      <c r="K47" s="46" t="s">
        <v>8</v>
      </c>
      <c r="L47" s="45" t="s">
        <v>37</v>
      </c>
      <c r="M47" s="45" t="s">
        <v>39</v>
      </c>
      <c r="N47" s="45" t="s">
        <v>42</v>
      </c>
      <c r="O47" s="46" t="s">
        <v>8</v>
      </c>
      <c r="P47" s="20" t="str">
        <f>IF(B47="","",VLOOKUP(B47,Bewertungsoptionen!$A$4:$B$7,2,FALSE))</f>
        <v>W</v>
      </c>
      <c r="Q47" s="20">
        <f>IF(P47="","",IF(E47="","",VLOOKUP(E47,Bewertungsoptionen!$A$13:$B$22,2,FALSE)))</f>
        <v>3</v>
      </c>
      <c r="R47" s="20">
        <f>IF(P47="","",IF(F47="","",VLOOKUP(F47,Bewertungsoptionen!$A$26:$B$30,2,FALSE)))</f>
        <v>0</v>
      </c>
      <c r="S47" s="21">
        <f t="shared" si="0"/>
        <v>3</v>
      </c>
      <c r="T47" s="20" t="str">
        <f>IF(P47="","",IF(H47="","",VLOOKUP(H47,Bewertungsoptionen!$A$36:$B$38,2,FALSE)))</f>
        <v/>
      </c>
      <c r="U47" s="20" t="str">
        <f>IF(P47="","",IF(I47="","",VLOOKUP(I47,Bewertungsoptionen!$A$42:$B$44,2,FALSE)))</f>
        <v/>
      </c>
      <c r="V47" s="20" t="str">
        <f>IF(P47="","",IF(J47="","",VLOOKUP(J47,Bewertungsoptionen!$A$48:$B$50,2,FALSE)))</f>
        <v/>
      </c>
      <c r="W47" s="21">
        <f t="shared" si="1"/>
        <v>0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0</v>
      </c>
      <c r="Z47" s="20">
        <f>IF(P47="","",IF(N47="","",VLOOKUP(N47,Bewertungsoptionen!$A$68:$B$71,2,FALSE)))</f>
        <v>0</v>
      </c>
      <c r="AA47" s="21">
        <f t="shared" si="2"/>
        <v>1</v>
      </c>
      <c r="AB47" s="15" t="s">
        <v>180</v>
      </c>
    </row>
    <row r="48" spans="1:28" thickTop="1" thickBot="1">
      <c r="A48" s="4">
        <f t="shared" si="3"/>
        <v>45</v>
      </c>
      <c r="B48" s="45"/>
      <c r="C48" s="45"/>
      <c r="D48" s="46" t="s">
        <v>8</v>
      </c>
      <c r="E48" s="45"/>
      <c r="F48" s="45"/>
      <c r="G48" s="46" t="s">
        <v>8</v>
      </c>
      <c r="H48" s="45"/>
      <c r="I48" s="45"/>
      <c r="J48" s="45"/>
      <c r="K48" s="46" t="s">
        <v>8</v>
      </c>
      <c r="L48" s="45"/>
      <c r="M48" s="45"/>
      <c r="N48" s="45"/>
      <c r="O48" s="46" t="s">
        <v>8</v>
      </c>
      <c r="P48" s="20" t="str">
        <f>IF(B48="","",VLOOKUP(B48,Bewertungsoptionen!$A$4:$B$7,2,FALSE))</f>
        <v/>
      </c>
      <c r="Q48" s="20" t="str">
        <f>IF(P48="","",IF(E48="","",VLOOKUP(E48,Bewertungsoptionen!$A$13:$B$22,2,FALSE)))</f>
        <v/>
      </c>
      <c r="R48" s="20" t="str">
        <f>IF(P48="","",IF(F48="","",VLOOKUP(F48,Bewertungsoptionen!$A$26:$B$30,2,FALSE)))</f>
        <v/>
      </c>
      <c r="S48" s="21">
        <f t="shared" si="0"/>
        <v>0</v>
      </c>
      <c r="T48" s="20" t="str">
        <f>IF(P48="","",IF(H48="","",VLOOKUP(H48,Bewertungsoptionen!$A$36:$B$38,2,FALSE)))</f>
        <v/>
      </c>
      <c r="U48" s="20" t="str">
        <f>IF(P48="","",IF(I48="","",VLOOKUP(I48,Bewertungsoptionen!$A$42:$B$44,2,FALSE)))</f>
        <v/>
      </c>
      <c r="V48" s="20" t="str">
        <f>IF(P48="","",IF(J48="","",VLOOKUP(J48,Bewertungsoptionen!$A$48:$B$50,2,FALSE)))</f>
        <v/>
      </c>
      <c r="W48" s="21">
        <f t="shared" si="1"/>
        <v>0</v>
      </c>
      <c r="X48" s="20" t="str">
        <f>IF(P48="","",IF(L48="","",VLOOKUP(L48,Bewertungsoptionen!$A$56:$B$57,2,FALSE)))</f>
        <v/>
      </c>
      <c r="Y48" s="20" t="str">
        <f>IF(P48="","",IF(M48="","",VLOOKUP(M48,Bewertungsoptionen!$A$61:$B$64,2,FALSE)))</f>
        <v/>
      </c>
      <c r="Z48" s="20" t="str">
        <f>IF(P48="","",IF(N48="","",VLOOKUP(N48,Bewertungsoptionen!$A$68:$B$71,2,FALSE)))</f>
        <v/>
      </c>
      <c r="AA48" s="21">
        <f t="shared" si="2"/>
        <v>0</v>
      </c>
    </row>
    <row r="49" spans="1:27" thickTop="1" thickBot="1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IF(B49="","",VLOOKUP(B49,Bewertungsoptionen!$A$4:$B$7,2,FALSE))</f>
        <v/>
      </c>
      <c r="Q49" s="20" t="str">
        <f>IF(P49="","",IF(E49="","",VLOOKUP(E49,Bewertungsoptionen!$A$13:$B$22,2,FALSE)))</f>
        <v/>
      </c>
      <c r="R49" s="20" t="str">
        <f>IF(P49="","",IF(F49="","",VLOOKUP(F49,Bewertungsoptionen!$A$26:$B$30,2,FALSE)))</f>
        <v/>
      </c>
      <c r="S49" s="21">
        <f t="shared" si="0"/>
        <v>0</v>
      </c>
      <c r="T49" s="20" t="str">
        <f>IF(P49="","",IF(H49="","",VLOOKUP(H49,Bewertungsoptionen!$A$36:$B$38,2,FALSE)))</f>
        <v/>
      </c>
      <c r="U49" s="20" t="str">
        <f>IF(P49="","",IF(I49="","",VLOOKUP(I49,Bewertungsoptionen!$A$42:$B$44,2,FALSE)))</f>
        <v/>
      </c>
      <c r="V49" s="20" t="str">
        <f>IF(P49="","",IF(J49="","",VLOOKUP(J49,Bewertungsoptionen!$A$48:$B$50,2,FALSE)))</f>
        <v/>
      </c>
      <c r="W49" s="21">
        <f t="shared" si="1"/>
        <v>0</v>
      </c>
      <c r="X49" s="20" t="str">
        <f>IF(P49="","",IF(L49="","",VLOOKUP(L49,Bewertungsoptionen!$A$56:$B$57,2,FALSE)))</f>
        <v/>
      </c>
      <c r="Y49" s="20" t="str">
        <f>IF(P49="","",IF(M49="","",VLOOKUP(M49,Bewertungsoptionen!$A$61:$B$64,2,FALSE)))</f>
        <v/>
      </c>
      <c r="Z49" s="20" t="str">
        <f>IF(P49="","",IF(N49="","",VLOOKUP(N49,Bewertungsoptionen!$A$68:$B$71,2,FALSE)))</f>
        <v/>
      </c>
      <c r="AA49" s="21">
        <f t="shared" si="2"/>
        <v>0</v>
      </c>
    </row>
    <row r="50" spans="1:27" thickTop="1" thickBot="1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IF(B50="","",VLOOKUP(B50,Bewertungsoptionen!$A$4:$B$7,2,FALSE))</f>
        <v/>
      </c>
      <c r="Q50" s="20" t="str">
        <f>IF(P50="","",IF(E50="","",VLOOKUP(E50,Bewertungsoptionen!$A$13:$B$22,2,FALSE)))</f>
        <v/>
      </c>
      <c r="R50" s="20" t="str">
        <f>IF(P50="","",IF(F50="","",VLOOKUP(F50,Bewertungsoptionen!$A$26:$B$30,2,FALSE)))</f>
        <v/>
      </c>
      <c r="S50" s="21">
        <f t="shared" si="0"/>
        <v>0</v>
      </c>
      <c r="T50" s="20" t="str">
        <f>IF(P50="","",IF(H50="","",VLOOKUP(H50,Bewertungsoptionen!$A$36:$B$38,2,FALSE)))</f>
        <v/>
      </c>
      <c r="U50" s="20" t="str">
        <f>IF(P50="","",IF(I50="","",VLOOKUP(I50,Bewertungsoptionen!$A$42:$B$44,2,FALSE)))</f>
        <v/>
      </c>
      <c r="V50" s="20" t="str">
        <f>IF(P50="","",IF(J50="","",VLOOKUP(J50,Bewertungsoptionen!$A$48:$B$50,2,FALSE)))</f>
        <v/>
      </c>
      <c r="W50" s="21">
        <f t="shared" si="1"/>
        <v>0</v>
      </c>
      <c r="X50" s="20" t="str">
        <f>IF(P50="","",IF(L50="","",VLOOKUP(L50,Bewertungsoptionen!$A$56:$B$57,2,FALSE)))</f>
        <v/>
      </c>
      <c r="Y50" s="20" t="str">
        <f>IF(P50="","",IF(M50="","",VLOOKUP(M50,Bewertungsoptionen!$A$61:$B$64,2,FALSE)))</f>
        <v/>
      </c>
      <c r="Z50" s="20" t="str">
        <f>IF(P50="","",IF(N50="","",VLOOKUP(N50,Bewertungsoptionen!$A$68:$B$71,2,FALSE)))</f>
        <v/>
      </c>
      <c r="AA50" s="21">
        <f t="shared" si="2"/>
        <v>0</v>
      </c>
    </row>
    <row r="51" spans="1:27" thickTop="1" thickBot="1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IF(B51="","",VLOOKUP(B51,Bewertungsoptionen!$A$4:$B$7,2,FALSE))</f>
        <v/>
      </c>
      <c r="Q51" s="20" t="str">
        <f>IF(P51="","",IF(E51="","",VLOOKUP(E51,Bewertungsoptionen!$A$13:$B$22,2,FALSE)))</f>
        <v/>
      </c>
      <c r="R51" s="20" t="str">
        <f>IF(P51="","",IF(F51="","",VLOOKUP(F51,Bewertungsoptionen!$A$26:$B$30,2,FALSE)))</f>
        <v/>
      </c>
      <c r="S51" s="21">
        <f t="shared" si="0"/>
        <v>0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 t="str">
        <f>IF(P51="","",IF(L51="","",VLOOKUP(L51,Bewertungsoptionen!$A$56:$B$57,2,FALSE)))</f>
        <v/>
      </c>
      <c r="Y51" s="20" t="str">
        <f>IF(P51="","",IF(M51="","",VLOOKUP(M51,Bewertungsoptionen!$A$61:$B$64,2,FALSE)))</f>
        <v/>
      </c>
      <c r="Z51" s="20" t="str">
        <f>IF(P51="","",IF(N51="","",VLOOKUP(N51,Bewertungsoptionen!$A$68:$B$71,2,FALSE)))</f>
        <v/>
      </c>
      <c r="AA51" s="21">
        <f t="shared" si="2"/>
        <v>0</v>
      </c>
    </row>
    <row r="52" spans="1:27" thickTop="1" thickBot="1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IF(B52="","",VLOOKUP(B52,Bewertungsoptionen!$A$4:$B$7,2,FALSE))</f>
        <v/>
      </c>
      <c r="Q52" s="20" t="str">
        <f>IF(P52="","",IF(E52="","",VLOOKUP(E52,Bewertungsoptionen!$A$13:$B$22,2,FALSE)))</f>
        <v/>
      </c>
      <c r="R52" s="20" t="str">
        <f>IF(P52="","",IF(F52="","",VLOOKUP(F52,Bewertungsoptionen!$A$26:$B$30,2,FALSE)))</f>
        <v/>
      </c>
      <c r="S52" s="21">
        <f t="shared" si="0"/>
        <v>0</v>
      </c>
      <c r="T52" s="20" t="str">
        <f>IF(P52="","",IF(H52="","",VLOOKUP(H52,Bewertungsoptionen!$A$36:$B$38,2,FALSE)))</f>
        <v/>
      </c>
      <c r="U52" s="20" t="str">
        <f>IF(P52="","",IF(I52="","",VLOOKUP(I52,Bewertungsoptionen!$A$42:$B$44,2,FALSE)))</f>
        <v/>
      </c>
      <c r="V52" s="20" t="str">
        <f>IF(P52="","",IF(J52="","",VLOOKUP(J52,Bewertungsoptionen!$A$48:$B$50,2,FALSE)))</f>
        <v/>
      </c>
      <c r="W52" s="21">
        <f t="shared" si="1"/>
        <v>0</v>
      </c>
      <c r="X52" s="20" t="str">
        <f>IF(P52="","",IF(L52="","",VLOOKUP(L52,Bewertungsoptionen!$A$56:$B$57,2,FALSE)))</f>
        <v/>
      </c>
      <c r="Y52" s="20" t="str">
        <f>IF(P52="","",IF(M52="","",VLOOKUP(M52,Bewertungsoptionen!$A$61:$B$64,2,FALSE)))</f>
        <v/>
      </c>
      <c r="Z52" s="20" t="str">
        <f>IF(P52="","",IF(N52="","",VLOOKUP(N52,Bewertungsoptionen!$A$68:$B$71,2,FALSE)))</f>
        <v/>
      </c>
      <c r="AA52" s="21">
        <f t="shared" si="2"/>
        <v>0</v>
      </c>
    </row>
    <row r="53" spans="1:27" thickTop="1" thickBot="1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IF(B53="","",VLOOKUP(B53,Bewertungsoptionen!$A$4:$B$7,2,FALSE))</f>
        <v/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 t="str">
        <f>IF(P53="","",IF(M53="","",VLOOKUP(M53,Bewertungsoptionen!$A$61:$B$64,2,FALSE)))</f>
        <v/>
      </c>
      <c r="Z53" s="20" t="str">
        <f>IF(P53="","",IF(N53="","",VLOOKUP(N53,Bewertungsoptionen!$A$68:$B$71,2,FALSE)))</f>
        <v/>
      </c>
      <c r="AA53" s="21">
        <f t="shared" si="2"/>
        <v>0</v>
      </c>
    </row>
    <row r="54" spans="1:27" thickTop="1" thickBot="1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IF(B54="","",VLOOKUP(B54,Bewertungsoptionen!$A$4:$B$7,2,FALSE))</f>
        <v/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 t="str">
        <f>IF(P54="","",IF(M54="","",VLOOKUP(M54,Bewertungsoptionen!$A$61:$B$64,2,FALSE)))</f>
        <v/>
      </c>
      <c r="Z54" s="20" t="str">
        <f>IF(P54="","",IF(N54="","",VLOOKUP(N54,Bewertungsoptionen!$A$68:$B$71,2,FALSE)))</f>
        <v/>
      </c>
      <c r="AA54" s="21">
        <f t="shared" si="2"/>
        <v>0</v>
      </c>
    </row>
    <row r="55" spans="1:27" thickTop="1" thickBot="1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 t="str">
        <f>IF(P55="","",IF(M55="","",VLOOKUP(M55,Bewertungsoptionen!$A$61:$B$64,2,FALSE)))</f>
        <v/>
      </c>
      <c r="Z55" s="20" t="str">
        <f>IF(P55="","",IF(N55="","",VLOOKUP(N55,Bewertungsoptionen!$A$68:$B$71,2,FALSE)))</f>
        <v/>
      </c>
      <c r="AA55" s="21">
        <f t="shared" si="2"/>
        <v>0</v>
      </c>
    </row>
    <row r="56" spans="1:27" thickTop="1" thickBot="1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IF(P56="","",IF(E56="","",VLOOKUP(E56,Bewertungsoptionen!$A$13:$B$22,2,FALSE)))</f>
        <v/>
      </c>
      <c r="R56" s="20" t="str">
        <f>IF(P56="","",IF(F56="","",VLOOKUP(F56,Bewertungsoptionen!$A$26:$B$30,2,FALSE)))</f>
        <v/>
      </c>
      <c r="S56" s="21">
        <f t="shared" si="0"/>
        <v>0</v>
      </c>
      <c r="T56" s="20" t="str">
        <f>IF(P56="","",IF(H56="","",VLOOKUP(H56,Bewertungsoptionen!$A$36:$B$38,2,FALSE)))</f>
        <v/>
      </c>
      <c r="U56" s="20" t="str">
        <f>IF(P56="","",IF(I56="","",VLOOKUP(I56,Bewertungsoptionen!$A$42:$B$44,2,FALSE)))</f>
        <v/>
      </c>
      <c r="V56" s="20" t="str">
        <f>IF(P56="","",IF(J56="","",VLOOKUP(J56,Bewertungsoptionen!$A$48:$B$50,2,FALSE)))</f>
        <v/>
      </c>
      <c r="W56" s="21">
        <f t="shared" si="1"/>
        <v>0</v>
      </c>
      <c r="X56" s="20" t="str">
        <f>IF(P56="","",IF(L56="","",VLOOKUP(L56,Bewertungsoptionen!$A$56:$B$57,2,FALSE)))</f>
        <v/>
      </c>
      <c r="Y56" s="20" t="str">
        <f>IF(P56="","",IF(M56="","",VLOOKUP(M56,Bewertungsoptionen!$A$61:$B$64,2,FALSE)))</f>
        <v/>
      </c>
      <c r="Z56" s="20" t="str">
        <f>IF(P56="","",IF(N56="","",VLOOKUP(N56,Bewertungsoptionen!$A$68:$B$71,2,FALSE)))</f>
        <v/>
      </c>
      <c r="AA56" s="21">
        <f t="shared" si="2"/>
        <v>0</v>
      </c>
    </row>
    <row r="57" spans="1:27" thickTop="1" thickBot="1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IF(P57="","",IF(E57="","",VLOOKUP(E57,Bewertungsoptionen!$A$13:$B$22,2,FALSE)))</f>
        <v/>
      </c>
      <c r="R57" s="20" t="str">
        <f>IF(P57="","",IF(F57="","",VLOOKUP(F57,Bewertungsoptionen!$A$26:$B$30,2,FALSE)))</f>
        <v/>
      </c>
      <c r="S57" s="21">
        <f t="shared" si="0"/>
        <v>0</v>
      </c>
      <c r="T57" s="20" t="str">
        <f>IF(P57="","",IF(H57="","",VLOOKUP(H57,Bewertungsoptionen!$A$36:$B$38,2,FALSE)))</f>
        <v/>
      </c>
      <c r="U57" s="20" t="str">
        <f>IF(P57="","",IF(I57="","",VLOOKUP(I57,Bewertungsoptionen!$A$42:$B$44,2,FALSE)))</f>
        <v/>
      </c>
      <c r="V57" s="20" t="str">
        <f>IF(P57="","",IF(J57="","",VLOOKUP(J57,Bewertungsoptionen!$A$48:$B$50,2,FALSE)))</f>
        <v/>
      </c>
      <c r="W57" s="21">
        <f t="shared" si="1"/>
        <v>0</v>
      </c>
      <c r="X57" s="20" t="str">
        <f>IF(P57="","",IF(L57="","",VLOOKUP(L57,Bewertungsoptionen!$A$56:$B$57,2,FALSE)))</f>
        <v/>
      </c>
      <c r="Y57" s="20" t="str">
        <f>IF(P57="","",IF(M57="","",VLOOKUP(M57,Bewertungsoptionen!$A$61:$B$64,2,FALSE)))</f>
        <v/>
      </c>
      <c r="Z57" s="20" t="str">
        <f>IF(P57="","",IF(N57="","",VLOOKUP(N57,Bewertungsoptionen!$A$68:$B$71,2,FALSE)))</f>
        <v/>
      </c>
      <c r="AA57" s="21">
        <f t="shared" si="2"/>
        <v>0</v>
      </c>
    </row>
    <row r="58" spans="1:27" thickTop="1" thickBot="1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 t="str">
        <f>IF(P58="","",IF(M58="","",VLOOKUP(M58,Bewertungsoptionen!$A$61:$B$64,2,FALSE)))</f>
        <v/>
      </c>
      <c r="Z58" s="20" t="str">
        <f>IF(P58="","",IF(N58="","",VLOOKUP(N58,Bewertungsoptionen!$A$68:$B$71,2,FALSE)))</f>
        <v/>
      </c>
      <c r="AA58" s="21">
        <f t="shared" si="2"/>
        <v>0</v>
      </c>
    </row>
    <row r="59" spans="1:27" thickTop="1" thickBot="1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 t="str">
        <f>IF(P59="","",IF(M59="","",VLOOKUP(M59,Bewertungsoptionen!$A$61:$B$64,2,FALSE)))</f>
        <v/>
      </c>
      <c r="Z59" s="20" t="str">
        <f>IF(P59="","",IF(N59="","",VLOOKUP(N59,Bewertungsoptionen!$A$68:$B$71,2,FALSE)))</f>
        <v/>
      </c>
      <c r="AA59" s="21">
        <f t="shared" si="2"/>
        <v>0</v>
      </c>
    </row>
    <row r="60" spans="1:27" thickTop="1" thickBot="1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IF(P60="","",IF(E60="","",VLOOKUP(E60,Bewertungsoptionen!$A$13:$B$22,2,FALSE)))</f>
        <v/>
      </c>
      <c r="R60" s="20" t="str">
        <f>IF(P60="","",IF(F60="","",VLOOKUP(F60,Bewertungsoptionen!$A$26:$B$30,2,FALSE)))</f>
        <v/>
      </c>
      <c r="S60" s="21">
        <f t="shared" si="0"/>
        <v>0</v>
      </c>
      <c r="T60" s="20" t="str">
        <f>IF(P60="","",IF(H60="","",VLOOKUP(H60,Bewertungsoptionen!$A$36:$B$38,2,FALSE)))</f>
        <v/>
      </c>
      <c r="U60" s="20" t="str">
        <f>IF(P60="","",IF(I60="","",VLOOKUP(I60,Bewertungsoptionen!$A$42:$B$44,2,FALSE)))</f>
        <v/>
      </c>
      <c r="V60" s="20" t="str">
        <f>IF(P60="","",IF(J60="","",VLOOKUP(J60,Bewertungsoptionen!$A$48:$B$50,2,FALSE)))</f>
        <v/>
      </c>
      <c r="W60" s="21">
        <f t="shared" si="1"/>
        <v>0</v>
      </c>
      <c r="X60" s="20" t="str">
        <f>IF(P60="","",IF(L60="","",VLOOKUP(L60,Bewertungsoptionen!$A$56:$B$57,2,FALSE)))</f>
        <v/>
      </c>
      <c r="Y60" s="20" t="str">
        <f>IF(P60="","",IF(M60="","",VLOOKUP(M60,Bewertungsoptionen!$A$61:$B$64,2,FALSE)))</f>
        <v/>
      </c>
      <c r="Z60" s="20" t="str">
        <f>IF(P60="","",IF(N60="","",VLOOKUP(N60,Bewertungsoptionen!$A$68:$B$71,2,FALSE)))</f>
        <v/>
      </c>
      <c r="AA60" s="21">
        <f t="shared" si="2"/>
        <v>0</v>
      </c>
    </row>
    <row r="61" spans="1:27" thickTop="1" thickBot="1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 t="str">
        <f>IF(P61="","",IF(M61="","",VLOOKUP(M61,Bewertungsoptionen!$A$61:$B$64,2,FALSE)))</f>
        <v/>
      </c>
      <c r="Z61" s="20" t="str">
        <f>IF(P61="","",IF(N61="","",VLOOKUP(N61,Bewertungsoptionen!$A$68:$B$71,2,FALSE)))</f>
        <v/>
      </c>
      <c r="AA61" s="21">
        <f t="shared" si="2"/>
        <v>0</v>
      </c>
    </row>
    <row r="62" spans="1:27" thickTop="1" thickBot="1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 t="str">
        <f>IF(P62="","",IF(M62="","",VLOOKUP(M62,Bewertungsoptionen!$A$61:$B$64,2,FALSE)))</f>
        <v/>
      </c>
      <c r="Z62" s="20" t="str">
        <f>IF(P62="","",IF(N62="","",VLOOKUP(N62,Bewertungsoptionen!$A$68:$B$71,2,FALSE)))</f>
        <v/>
      </c>
      <c r="AA62" s="21">
        <f t="shared" si="2"/>
        <v>0</v>
      </c>
    </row>
    <row r="63" spans="1:27" thickTop="1" thickBot="1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 t="str">
        <f>IF(P63="","",IF(M63="","",VLOOKUP(M63,Bewertungsoptionen!$A$61:$B$64,2,FALSE)))</f>
        <v/>
      </c>
      <c r="Z63" s="20" t="str">
        <f>IF(P63="","",IF(N63="","",VLOOKUP(N63,Bewertungsoptionen!$A$68:$B$71,2,FALSE)))</f>
        <v/>
      </c>
      <c r="AA63" s="21">
        <f t="shared" si="2"/>
        <v>0</v>
      </c>
    </row>
    <row r="64" spans="1:27" thickTop="1" thickBot="1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IF(P64="","",IF(E64="","",VLOOKUP(E64,Bewertungsoptionen!$A$13:$B$22,2,FALSE)))</f>
        <v/>
      </c>
      <c r="R64" s="20" t="str">
        <f>IF(P64="","",IF(F64="","",VLOOKUP(F64,Bewertungsoptionen!$A$26:$B$30,2,FALSE)))</f>
        <v/>
      </c>
      <c r="S64" s="21">
        <f t="shared" si="0"/>
        <v>0</v>
      </c>
      <c r="T64" s="20" t="str">
        <f>IF(P64="","",IF(H64="","",VLOOKUP(H64,Bewertungsoptionen!$A$36:$B$38,2,FALSE)))</f>
        <v/>
      </c>
      <c r="U64" s="20" t="str">
        <f>IF(P64="","",IF(I64="","",VLOOKUP(I64,Bewertungsoptionen!$A$42:$B$44,2,FALSE)))</f>
        <v/>
      </c>
      <c r="V64" s="20" t="str">
        <f>IF(P64="","",IF(J64="","",VLOOKUP(J64,Bewertungsoptionen!$A$48:$B$50,2,FALSE)))</f>
        <v/>
      </c>
      <c r="W64" s="21">
        <f t="shared" si="1"/>
        <v>0</v>
      </c>
      <c r="X64" s="20" t="str">
        <f>IF(P64="","",IF(L64="","",VLOOKUP(L64,Bewertungsoptionen!$A$56:$B$57,2,FALSE)))</f>
        <v/>
      </c>
      <c r="Y64" s="20" t="str">
        <f>IF(P64="","",IF(M64="","",VLOOKUP(M64,Bewertungsoptionen!$A$61:$B$64,2,FALSE)))</f>
        <v/>
      </c>
      <c r="Z64" s="20" t="str">
        <f>IF(P64="","",IF(N64="","",VLOOKUP(N64,Bewertungsoptionen!$A$68:$B$71,2,FALSE)))</f>
        <v/>
      </c>
      <c r="AA64" s="21">
        <f t="shared" si="2"/>
        <v>0</v>
      </c>
    </row>
    <row r="65" spans="1:27" thickTop="1" thickBot="1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 t="str">
        <f>IF(P65="","",IF(M65="","",VLOOKUP(M65,Bewertungsoptionen!$A$61:$B$64,2,FALSE)))</f>
        <v/>
      </c>
      <c r="Z65" s="20" t="str">
        <f>IF(P65="","",IF(N65="","",VLOOKUP(N65,Bewertungsoptionen!$A$68:$B$71,2,FALSE)))</f>
        <v/>
      </c>
      <c r="AA65" s="21">
        <f t="shared" si="2"/>
        <v>0</v>
      </c>
    </row>
    <row r="66" spans="1:27" thickTop="1" thickBot="1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IF(P66="","",IF(E66="","",VLOOKUP(E66,Bewertungsoptionen!$A$13:$B$22,2,FALSE)))</f>
        <v/>
      </c>
      <c r="R66" s="20" t="str">
        <f>IF(P66="","",IF(F66="","",VLOOKUP(F66,Bewertungsoptionen!$A$26:$B$30,2,FALSE)))</f>
        <v/>
      </c>
      <c r="S66" s="21">
        <f t="shared" si="0"/>
        <v>0</v>
      </c>
      <c r="T66" s="20" t="str">
        <f>IF(P66="","",IF(H66="","",VLOOKUP(H66,Bewertungsoptionen!$A$36:$B$38,2,FALSE)))</f>
        <v/>
      </c>
      <c r="U66" s="20" t="str">
        <f>IF(P66="","",IF(I66="","",VLOOKUP(I66,Bewertungsoptionen!$A$42:$B$44,2,FALSE)))</f>
        <v/>
      </c>
      <c r="V66" s="20" t="str">
        <f>IF(P66="","",IF(J66="","",VLOOKUP(J66,Bewertungsoptionen!$A$48:$B$50,2,FALSE)))</f>
        <v/>
      </c>
      <c r="W66" s="21">
        <f t="shared" si="1"/>
        <v>0</v>
      </c>
      <c r="X66" s="20" t="str">
        <f>IF(P66="","",IF(L66="","",VLOOKUP(L66,Bewertungsoptionen!$A$56:$B$57,2,FALSE)))</f>
        <v/>
      </c>
      <c r="Y66" s="20" t="str">
        <f>IF(P66="","",IF(M66="","",VLOOKUP(M66,Bewertungsoptionen!$A$61:$B$64,2,FALSE)))</f>
        <v/>
      </c>
      <c r="Z66" s="20" t="str">
        <f>IF(P66="","",IF(N66="","",VLOOKUP(N66,Bewertungsoptionen!$A$68:$B$71,2,FALSE)))</f>
        <v/>
      </c>
      <c r="AA66" s="21">
        <f t="shared" si="2"/>
        <v>0</v>
      </c>
    </row>
    <row r="67" spans="1:27" thickTop="1" thickBot="1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IF(P67="","",IF(E67="","",VLOOKUP(E67,Bewertungsoptionen!$A$13:$B$22,2,FALSE)))</f>
        <v/>
      </c>
      <c r="R67" s="20" t="str">
        <f>IF(P67="","",IF(F67="","",VLOOKUP(F67,Bewertungsoptionen!$A$26:$B$30,2,FALSE)))</f>
        <v/>
      </c>
      <c r="S67" s="21">
        <f t="shared" si="0"/>
        <v>0</v>
      </c>
      <c r="T67" s="20" t="str">
        <f>IF(P67="","",IF(H67="","",VLOOKUP(H67,Bewertungsoptionen!$A$36:$B$38,2,FALSE)))</f>
        <v/>
      </c>
      <c r="U67" s="20" t="str">
        <f>IF(P67="","",IF(I67="","",VLOOKUP(I67,Bewertungsoptionen!$A$42:$B$44,2,FALSE)))</f>
        <v/>
      </c>
      <c r="V67" s="20" t="str">
        <f>IF(P67="","",IF(J67="","",VLOOKUP(J67,Bewertungsoptionen!$A$48:$B$50,2,FALSE)))</f>
        <v/>
      </c>
      <c r="W67" s="21">
        <f t="shared" si="1"/>
        <v>0</v>
      </c>
      <c r="X67" s="20" t="str">
        <f>IF(P67="","",IF(L67="","",VLOOKUP(L67,Bewertungsoptionen!$A$56:$B$57,2,FALSE)))</f>
        <v/>
      </c>
      <c r="Y67" s="20" t="str">
        <f>IF(P67="","",IF(M67="","",VLOOKUP(M67,Bewertungsoptionen!$A$61:$B$64,2,FALSE)))</f>
        <v/>
      </c>
      <c r="Z67" s="20" t="str">
        <f>IF(P67="","",IF(N67="","",VLOOKUP(N67,Bewertungsoptionen!$A$68:$B$71,2,FALSE)))</f>
        <v/>
      </c>
      <c r="AA67" s="21">
        <f t="shared" si="2"/>
        <v>0</v>
      </c>
    </row>
    <row r="68" spans="1:27" thickTop="1" thickBot="1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 t="str">
        <f>IF(P68="","",IF(M68="","",VLOOKUP(M68,Bewertungsoptionen!$A$61:$B$64,2,FALSE)))</f>
        <v/>
      </c>
      <c r="Z68" s="20" t="str">
        <f>IF(P68="","",IF(N68="","",VLOOKUP(N68,Bewertungsoptionen!$A$68:$B$71,2,FALSE)))</f>
        <v/>
      </c>
      <c r="AA68" s="21">
        <f t="shared" si="2"/>
        <v>0</v>
      </c>
    </row>
    <row r="69" spans="1:27" thickTop="1" thickBot="1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 t="str">
        <f>IF(P69="","",IF(M69="","",VLOOKUP(M69,Bewertungsoptionen!$A$61:$B$64,2,FALSE)))</f>
        <v/>
      </c>
      <c r="Z69" s="20" t="str">
        <f>IF(P69="","",IF(N69="","",VLOOKUP(N69,Bewertungsoptionen!$A$68:$B$71,2,FALSE)))</f>
        <v/>
      </c>
      <c r="AA69" s="21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 t="str">
        <f>IF(P70="","",IF(M70="","",VLOOKUP(M70,Bewertungsoptionen!$A$61:$B$64,2,FALSE)))</f>
        <v/>
      </c>
      <c r="Z70" s="20" t="str">
        <f>IF(P70="","",IF(N70="","",VLOOKUP(N70,Bewertungsoptionen!$A$68:$B$71,2,FALSE)))</f>
        <v/>
      </c>
      <c r="AA70" s="21">
        <f t="shared" si="6"/>
        <v>0</v>
      </c>
    </row>
    <row r="71" spans="1:27" thickTop="1" thickBot="1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IF(P71="","",IF(E71="","",VLOOKUP(E71,Bewertungsoptionen!$A$13:$B$22,2,FALSE)))</f>
        <v/>
      </c>
      <c r="R71" s="20" t="str">
        <f>IF(P71="","",IF(F71="","",VLOOKUP(F71,Bewertungsoptionen!$A$26:$B$30,2,FALSE)))</f>
        <v/>
      </c>
      <c r="S71" s="21">
        <f t="shared" si="4"/>
        <v>0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 t="str">
        <f>IF(P71="","",IF(L71="","",VLOOKUP(L71,Bewertungsoptionen!$A$56:$B$57,2,FALSE)))</f>
        <v/>
      </c>
      <c r="Y71" s="20" t="str">
        <f>IF(P71="","",IF(M71="","",VLOOKUP(M71,Bewertungsoptionen!$A$61:$B$64,2,FALSE)))</f>
        <v/>
      </c>
      <c r="Z71" s="20" t="str">
        <f>IF(P71="","",IF(N71="","",VLOOKUP(N71,Bewertungsoptionen!$A$68:$B$71,2,FALSE)))</f>
        <v/>
      </c>
      <c r="AA71" s="21">
        <f t="shared" si="6"/>
        <v>0</v>
      </c>
    </row>
    <row r="72" spans="1:27" thickTop="1" thickBot="1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IF(P72="","",IF(E72="","",VLOOKUP(E72,Bewertungsoptionen!$A$13:$B$22,2,FALSE)))</f>
        <v/>
      </c>
      <c r="R72" s="20" t="str">
        <f>IF(P72="","",IF(F72="","",VLOOKUP(F72,Bewertungsoptionen!$A$26:$B$30,2,FALSE)))</f>
        <v/>
      </c>
      <c r="S72" s="21">
        <f t="shared" si="4"/>
        <v>0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 t="str">
        <f>IF(P72="","",IF(L72="","",VLOOKUP(L72,Bewertungsoptionen!$A$56:$B$57,2,FALSE)))</f>
        <v/>
      </c>
      <c r="Y72" s="20" t="str">
        <f>IF(P72="","",IF(M72="","",VLOOKUP(M72,Bewertungsoptionen!$A$61:$B$64,2,FALSE)))</f>
        <v/>
      </c>
      <c r="Z72" s="20" t="str">
        <f>IF(P72="","",IF(N72="","",VLOOKUP(N72,Bewertungsoptionen!$A$68:$B$71,2,FALSE)))</f>
        <v/>
      </c>
      <c r="AA72" s="21">
        <f t="shared" si="6"/>
        <v>0</v>
      </c>
    </row>
    <row r="73" spans="1:27" thickTop="1" thickBot="1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IF(P73="","",IF(E73="","",VLOOKUP(E73,Bewertungsoptionen!$A$13:$B$22,2,FALSE)))</f>
        <v/>
      </c>
      <c r="R73" s="20" t="str">
        <f>IF(P73="","",IF(F73="","",VLOOKUP(F73,Bewertungsoptionen!$A$26:$B$30,2,FALSE)))</f>
        <v/>
      </c>
      <c r="S73" s="21">
        <f t="shared" si="4"/>
        <v>0</v>
      </c>
      <c r="T73" s="20" t="str">
        <f>IF(P73="","",IF(H73="","",VLOOKUP(H73,Bewertungsoptionen!$A$36:$B$38,2,FALSE)))</f>
        <v/>
      </c>
      <c r="U73" s="20" t="str">
        <f>IF(P73="","",IF(I73="","",VLOOKUP(I73,Bewertungsoptionen!$A$42:$B$44,2,FALSE)))</f>
        <v/>
      </c>
      <c r="V73" s="20" t="str">
        <f>IF(P73="","",IF(J73="","",VLOOKUP(J73,Bewertungsoptionen!$A$48:$B$50,2,FALSE)))</f>
        <v/>
      </c>
      <c r="W73" s="21">
        <f t="shared" si="5"/>
        <v>0</v>
      </c>
      <c r="X73" s="20" t="str">
        <f>IF(P73="","",IF(L73="","",VLOOKUP(L73,Bewertungsoptionen!$A$56:$B$57,2,FALSE)))</f>
        <v/>
      </c>
      <c r="Y73" s="20" t="str">
        <f>IF(P73="","",IF(M73="","",VLOOKUP(M73,Bewertungsoptionen!$A$61:$B$64,2,FALSE)))</f>
        <v/>
      </c>
      <c r="Z73" s="20" t="str">
        <f>IF(P73="","",IF(N73="","",VLOOKUP(N73,Bewertungsoptionen!$A$68:$B$71,2,FALSE)))</f>
        <v/>
      </c>
      <c r="AA73" s="21">
        <f t="shared" si="6"/>
        <v>0</v>
      </c>
    </row>
    <row r="74" spans="1:27" thickTop="1" thickBot="1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IF(P74="","",IF(E74="","",VLOOKUP(E74,Bewertungsoptionen!$A$13:$B$22,2,FALSE)))</f>
        <v/>
      </c>
      <c r="R74" s="20" t="str">
        <f>IF(P74="","",IF(F74="","",VLOOKUP(F74,Bewertungsoptionen!$A$26:$B$30,2,FALSE)))</f>
        <v/>
      </c>
      <c r="S74" s="21">
        <f t="shared" si="4"/>
        <v>0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 t="str">
        <f>IF(P74="","",IF(L74="","",VLOOKUP(L74,Bewertungsoptionen!$A$56:$B$57,2,FALSE)))</f>
        <v/>
      </c>
      <c r="Y74" s="20" t="str">
        <f>IF(P74="","",IF(M74="","",VLOOKUP(M74,Bewertungsoptionen!$A$61:$B$64,2,FALSE)))</f>
        <v/>
      </c>
      <c r="Z74" s="20" t="str">
        <f>IF(P74="","",IF(N74="","",VLOOKUP(N74,Bewertungsoptionen!$A$68:$B$71,2,FALSE)))</f>
        <v/>
      </c>
      <c r="AA74" s="21">
        <f t="shared" si="6"/>
        <v>0</v>
      </c>
    </row>
    <row r="75" spans="1:27" thickTop="1" thickBot="1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IF(P75="","",IF(E75="","",VLOOKUP(E75,Bewertungsoptionen!$A$13:$B$22,2,FALSE)))</f>
        <v/>
      </c>
      <c r="R75" s="20" t="str">
        <f>IF(P75="","",IF(F75="","",VLOOKUP(F75,Bewertungsoptionen!$A$26:$B$30,2,FALSE)))</f>
        <v/>
      </c>
      <c r="S75" s="21">
        <f t="shared" si="4"/>
        <v>0</v>
      </c>
      <c r="T75" s="20" t="str">
        <f>IF(P75="","",IF(H75="","",VLOOKUP(H75,Bewertungsoptionen!$A$36:$B$38,2,FALSE)))</f>
        <v/>
      </c>
      <c r="U75" s="20" t="str">
        <f>IF(P75="","",IF(I75="","",VLOOKUP(I75,Bewertungsoptionen!$A$42:$B$44,2,FALSE)))</f>
        <v/>
      </c>
      <c r="V75" s="20" t="str">
        <f>IF(P75="","",IF(J75="","",VLOOKUP(J75,Bewertungsoptionen!$A$48:$B$50,2,FALSE)))</f>
        <v/>
      </c>
      <c r="W75" s="21">
        <f t="shared" si="5"/>
        <v>0</v>
      </c>
      <c r="X75" s="20" t="str">
        <f>IF(P75="","",IF(L75="","",VLOOKUP(L75,Bewertungsoptionen!$A$56:$B$57,2,FALSE)))</f>
        <v/>
      </c>
      <c r="Y75" s="20" t="str">
        <f>IF(P75="","",IF(M75="","",VLOOKUP(M75,Bewertungsoptionen!$A$61:$B$64,2,FALSE)))</f>
        <v/>
      </c>
      <c r="Z75" s="20" t="str">
        <f>IF(P75="","",IF(N75="","",VLOOKUP(N75,Bewertungsoptionen!$A$68:$B$71,2,FALSE)))</f>
        <v/>
      </c>
      <c r="AA75" s="21">
        <f t="shared" si="6"/>
        <v>0</v>
      </c>
    </row>
    <row r="76" spans="1:27" thickTop="1" thickBot="1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IF(P76="","",IF(E76="","",VLOOKUP(E76,Bewertungsoptionen!$A$13:$B$22,2,FALSE)))</f>
        <v/>
      </c>
      <c r="R76" s="20" t="str">
        <f>IF(P76="","",IF(F76="","",VLOOKUP(F76,Bewertungsoptionen!$A$26:$B$30,2,FALSE)))</f>
        <v/>
      </c>
      <c r="S76" s="21">
        <f t="shared" si="4"/>
        <v>0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 t="str">
        <f>IF(P76="","",IF(L76="","",VLOOKUP(L76,Bewertungsoptionen!$A$56:$B$57,2,FALSE)))</f>
        <v/>
      </c>
      <c r="Y76" s="20" t="str">
        <f>IF(P76="","",IF(M76="","",VLOOKUP(M76,Bewertungsoptionen!$A$61:$B$64,2,FALSE)))</f>
        <v/>
      </c>
      <c r="Z76" s="20" t="str">
        <f>IF(P76="","",IF(N76="","",VLOOKUP(N76,Bewertungsoptionen!$A$68:$B$71,2,FALSE)))</f>
        <v/>
      </c>
      <c r="AA76" s="21">
        <f t="shared" si="6"/>
        <v>0</v>
      </c>
    </row>
    <row r="77" spans="1:27" thickTop="1" thickBot="1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 t="str">
        <f>IF(P77="","",IF(M77="","",VLOOKUP(M77,Bewertungsoptionen!$A$61:$B$64,2,FALSE)))</f>
        <v/>
      </c>
      <c r="Z77" s="20" t="str">
        <f>IF(P77="","",IF(N77="","",VLOOKUP(N77,Bewertungsoptionen!$A$68:$B$71,2,FALSE)))</f>
        <v/>
      </c>
      <c r="AA77" s="21">
        <f t="shared" si="6"/>
        <v>0</v>
      </c>
    </row>
    <row r="78" spans="1:27" thickTop="1" thickBot="1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 t="str">
        <f>IF(P78="","",IF(M78="","",VLOOKUP(M78,Bewertungsoptionen!$A$61:$B$64,2,FALSE)))</f>
        <v/>
      </c>
      <c r="Z78" s="20" t="str">
        <f>IF(P78="","",IF(N78="","",VLOOKUP(N78,Bewertungsoptionen!$A$68:$B$71,2,FALSE)))</f>
        <v/>
      </c>
      <c r="AA78" s="21">
        <f t="shared" si="6"/>
        <v>0</v>
      </c>
    </row>
    <row r="79" spans="1:27" thickTop="1" thickBot="1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 t="str">
        <f>IF(P79="","",IF(M79="","",VLOOKUP(M79,Bewertungsoptionen!$A$61:$B$64,2,FALSE)))</f>
        <v/>
      </c>
      <c r="Z79" s="20" t="str">
        <f>IF(P79="","",IF(N79="","",VLOOKUP(N79,Bewertungsoptionen!$A$68:$B$71,2,FALSE)))</f>
        <v/>
      </c>
      <c r="AA79" s="21">
        <f t="shared" si="6"/>
        <v>0</v>
      </c>
    </row>
    <row r="80" spans="1:27" thickTop="1" thickBot="1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 t="str">
        <f>IF(P80="","",IF(M80="","",VLOOKUP(M80,Bewertungsoptionen!$A$61:$B$64,2,FALSE)))</f>
        <v/>
      </c>
      <c r="Z80" s="20" t="str">
        <f>IF(P80="","",IF(N80="","",VLOOKUP(N80,Bewertungsoptionen!$A$68:$B$71,2,FALSE)))</f>
        <v/>
      </c>
      <c r="AA80" s="21">
        <f t="shared" si="6"/>
        <v>0</v>
      </c>
    </row>
    <row r="81" spans="1:27" thickTop="1" thickBot="1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IF(P81="","",IF(E81="","",VLOOKUP(E81,Bewertungsoptionen!$A$13:$B$22,2,FALSE)))</f>
        <v/>
      </c>
      <c r="R81" s="20" t="str">
        <f>IF(P81="","",IF(F81="","",VLOOKUP(F81,Bewertungsoptionen!$A$26:$B$30,2,FALSE)))</f>
        <v/>
      </c>
      <c r="S81" s="21">
        <f t="shared" si="4"/>
        <v>0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 t="str">
        <f>IF(P81="","",IF(L81="","",VLOOKUP(L81,Bewertungsoptionen!$A$56:$B$57,2,FALSE)))</f>
        <v/>
      </c>
      <c r="Y81" s="20" t="str">
        <f>IF(P81="","",IF(M81="","",VLOOKUP(M81,Bewertungsoptionen!$A$61:$B$64,2,FALSE)))</f>
        <v/>
      </c>
      <c r="Z81" s="20" t="str">
        <f>IF(P81="","",IF(N81="","",VLOOKUP(N81,Bewertungsoptionen!$A$68:$B$71,2,FALSE)))</f>
        <v/>
      </c>
      <c r="AA81" s="21">
        <f t="shared" si="6"/>
        <v>0</v>
      </c>
    </row>
    <row r="82" spans="1:27" thickTop="1" thickBot="1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IF(P82="","",IF(E82="","",VLOOKUP(E82,Bewertungsoptionen!$A$13:$B$22,2,FALSE)))</f>
        <v/>
      </c>
      <c r="R82" s="20" t="str">
        <f>IF(P82="","",IF(F82="","",VLOOKUP(F82,Bewertungsoptionen!$A$26:$B$30,2,FALSE)))</f>
        <v/>
      </c>
      <c r="S82" s="21">
        <f t="shared" si="4"/>
        <v>0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 t="str">
        <f>IF(P82="","",IF(L82="","",VLOOKUP(L82,Bewertungsoptionen!$A$56:$B$57,2,FALSE)))</f>
        <v/>
      </c>
      <c r="Y82" s="20" t="str">
        <f>IF(P82="","",IF(M82="","",VLOOKUP(M82,Bewertungsoptionen!$A$61:$B$64,2,FALSE)))</f>
        <v/>
      </c>
      <c r="Z82" s="20" t="str">
        <f>IF(P82="","",IF(N82="","",VLOOKUP(N82,Bewertungsoptionen!$A$68:$B$71,2,FALSE)))</f>
        <v/>
      </c>
      <c r="AA82" s="21">
        <f t="shared" si="6"/>
        <v>0</v>
      </c>
    </row>
    <row r="83" spans="1:27" thickTop="1" thickBot="1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IF(P83="","",IF(E83="","",VLOOKUP(E83,Bewertungsoptionen!$A$13:$B$22,2,FALSE)))</f>
        <v/>
      </c>
      <c r="R83" s="20" t="str">
        <f>IF(P83="","",IF(F83="","",VLOOKUP(F83,Bewertungsoptionen!$A$26:$B$30,2,FALSE)))</f>
        <v/>
      </c>
      <c r="S83" s="21">
        <f t="shared" si="4"/>
        <v>0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 t="str">
        <f>IF(P83="","",IF(L83="","",VLOOKUP(L83,Bewertungsoptionen!$A$56:$B$57,2,FALSE)))</f>
        <v/>
      </c>
      <c r="Y83" s="20" t="str">
        <f>IF(P83="","",IF(M83="","",VLOOKUP(M83,Bewertungsoptionen!$A$61:$B$64,2,FALSE)))</f>
        <v/>
      </c>
      <c r="Z83" s="20" t="str">
        <f>IF(P83="","",IF(N83="","",VLOOKUP(N83,Bewertungsoptionen!$A$68:$B$71,2,FALSE)))</f>
        <v/>
      </c>
      <c r="AA83" s="21">
        <f t="shared" si="6"/>
        <v>0</v>
      </c>
    </row>
    <row r="84" spans="1:27" thickTop="1" thickBot="1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IF(P84="","",IF(E84="","",VLOOKUP(E84,Bewertungsoptionen!$A$13:$B$22,2,FALSE)))</f>
        <v/>
      </c>
      <c r="R84" s="20" t="str">
        <f>IF(P84="","",IF(F84="","",VLOOKUP(F84,Bewertungsoptionen!$A$26:$B$30,2,FALSE)))</f>
        <v/>
      </c>
      <c r="S84" s="21">
        <f t="shared" si="4"/>
        <v>0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 t="str">
        <f>IF(P84="","",IF(L84="","",VLOOKUP(L84,Bewertungsoptionen!$A$56:$B$57,2,FALSE)))</f>
        <v/>
      </c>
      <c r="Y84" s="20" t="str">
        <f>IF(P84="","",IF(M84="","",VLOOKUP(M84,Bewertungsoptionen!$A$61:$B$64,2,FALSE)))</f>
        <v/>
      </c>
      <c r="Z84" s="20" t="str">
        <f>IF(P84="","",IF(N84="","",VLOOKUP(N84,Bewertungsoptionen!$A$68:$B$71,2,FALSE)))</f>
        <v/>
      </c>
      <c r="AA84" s="21">
        <f t="shared" si="6"/>
        <v>0</v>
      </c>
    </row>
    <row r="85" spans="1:27" thickTop="1" thickBot="1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 t="str">
        <f>IF(P85="","",IF(M85="","",VLOOKUP(M85,Bewertungsoptionen!$A$61:$B$64,2,FALSE)))</f>
        <v/>
      </c>
      <c r="Z85" s="20" t="str">
        <f>IF(P85="","",IF(N85="","",VLOOKUP(N85,Bewertungsoptionen!$A$68:$B$71,2,FALSE)))</f>
        <v/>
      </c>
      <c r="AA85" s="21">
        <f t="shared" si="6"/>
        <v>0</v>
      </c>
    </row>
    <row r="86" spans="1:27" thickTop="1" thickBot="1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IF(P86="","",IF(E86="","",VLOOKUP(E86,Bewertungsoptionen!$A$13:$B$22,2,FALSE)))</f>
        <v/>
      </c>
      <c r="R86" s="20" t="str">
        <f>IF(P86="","",IF(F86="","",VLOOKUP(F86,Bewertungsoptionen!$A$26:$B$30,2,FALSE)))</f>
        <v/>
      </c>
      <c r="S86" s="21">
        <f t="shared" si="4"/>
        <v>0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 t="str">
        <f>IF(P86="","",IF(L86="","",VLOOKUP(L86,Bewertungsoptionen!$A$56:$B$57,2,FALSE)))</f>
        <v/>
      </c>
      <c r="Y86" s="20" t="str">
        <f>IF(P86="","",IF(M86="","",VLOOKUP(M86,Bewertungsoptionen!$A$61:$B$64,2,FALSE)))</f>
        <v/>
      </c>
      <c r="Z86" s="20" t="str">
        <f>IF(P86="","",IF(N86="","",VLOOKUP(N86,Bewertungsoptionen!$A$68:$B$71,2,FALSE)))</f>
        <v/>
      </c>
      <c r="AA86" s="21">
        <f t="shared" si="6"/>
        <v>0</v>
      </c>
    </row>
    <row r="87" spans="1:27" thickTop="1" thickBot="1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 t="str">
        <f>IF(P87="","",IF(M87="","",VLOOKUP(M87,Bewertungsoptionen!$A$61:$B$64,2,FALSE)))</f>
        <v/>
      </c>
      <c r="Z87" s="20" t="str">
        <f>IF(P87="","",IF(N87="","",VLOOKUP(N87,Bewertungsoptionen!$A$68:$B$71,2,FALSE)))</f>
        <v/>
      </c>
      <c r="AA87" s="21">
        <f t="shared" si="6"/>
        <v>0</v>
      </c>
    </row>
    <row r="88" spans="1:27" thickTop="1" thickBot="1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IF(P88="","",IF(E88="","",VLOOKUP(E88,Bewertungsoptionen!$A$13:$B$22,2,FALSE)))</f>
        <v/>
      </c>
      <c r="R88" s="20" t="str">
        <f>IF(P88="","",IF(F88="","",VLOOKUP(F88,Bewertungsoptionen!$A$26:$B$30,2,FALSE)))</f>
        <v/>
      </c>
      <c r="S88" s="21">
        <f t="shared" si="4"/>
        <v>0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 t="str">
        <f>IF(P88="","",IF(L88="","",VLOOKUP(L88,Bewertungsoptionen!$A$56:$B$57,2,FALSE)))</f>
        <v/>
      </c>
      <c r="Y88" s="20" t="str">
        <f>IF(P88="","",IF(M88="","",VLOOKUP(M88,Bewertungsoptionen!$A$61:$B$64,2,FALSE)))</f>
        <v/>
      </c>
      <c r="Z88" s="20" t="str">
        <f>IF(P88="","",IF(N88="","",VLOOKUP(N88,Bewertungsoptionen!$A$68:$B$71,2,FALSE)))</f>
        <v/>
      </c>
      <c r="AA88" s="21">
        <f t="shared" si="6"/>
        <v>0</v>
      </c>
    </row>
    <row r="89" spans="1:27" thickTop="1" thickBot="1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IF(P89="","",IF(E89="","",VLOOKUP(E89,Bewertungsoptionen!$A$13:$B$22,2,FALSE)))</f>
        <v/>
      </c>
      <c r="R89" s="20" t="str">
        <f>IF(P89="","",IF(F89="","",VLOOKUP(F89,Bewertungsoptionen!$A$26:$B$30,2,FALSE)))</f>
        <v/>
      </c>
      <c r="S89" s="21">
        <f t="shared" si="4"/>
        <v>0</v>
      </c>
      <c r="T89" s="20" t="str">
        <f>IF(P89="","",IF(H89="","",VLOOKUP(H89,Bewertungsoptionen!$A$36:$B$38,2,FALSE)))</f>
        <v/>
      </c>
      <c r="U89" s="20" t="str">
        <f>IF(P89="","",IF(I89="","",VLOOKUP(I89,Bewertungsoptionen!$A$42:$B$44,2,FALSE)))</f>
        <v/>
      </c>
      <c r="V89" s="20" t="str">
        <f>IF(P89="","",IF(J89="","",VLOOKUP(J89,Bewertungsoptionen!$A$48:$B$50,2,FALSE)))</f>
        <v/>
      </c>
      <c r="W89" s="21">
        <f t="shared" si="5"/>
        <v>0</v>
      </c>
      <c r="X89" s="20" t="str">
        <f>IF(P89="","",IF(L89="","",VLOOKUP(L89,Bewertungsoptionen!$A$56:$B$57,2,FALSE)))</f>
        <v/>
      </c>
      <c r="Y89" s="20" t="str">
        <f>IF(P89="","",IF(M89="","",VLOOKUP(M89,Bewertungsoptionen!$A$61:$B$64,2,FALSE)))</f>
        <v/>
      </c>
      <c r="Z89" s="20" t="str">
        <f>IF(P89="","",IF(N89="","",VLOOKUP(N89,Bewertungsoptionen!$A$68:$B$71,2,FALSE)))</f>
        <v/>
      </c>
      <c r="AA89" s="21">
        <f t="shared" si="6"/>
        <v>0</v>
      </c>
    </row>
    <row r="90" spans="1:27" thickTop="1" thickBot="1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 t="str">
        <f>IF(P90="","",IF(M90="","",VLOOKUP(M90,Bewertungsoptionen!$A$61:$B$64,2,FALSE)))</f>
        <v/>
      </c>
      <c r="Z90" s="20" t="str">
        <f>IF(P90="","",IF(N90="","",VLOOKUP(N90,Bewertungsoptionen!$A$68:$B$71,2,FALSE)))</f>
        <v/>
      </c>
      <c r="AA90" s="21">
        <f t="shared" si="6"/>
        <v>0</v>
      </c>
    </row>
    <row r="91" spans="1:27" thickTop="1" thickBot="1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 t="str">
        <f>IF(P91="","",IF(M91="","",VLOOKUP(M91,Bewertungsoptionen!$A$61:$B$64,2,FALSE)))</f>
        <v/>
      </c>
      <c r="Z91" s="20" t="str">
        <f>IF(P91="","",IF(N91="","",VLOOKUP(N91,Bewertungsoptionen!$A$68:$B$71,2,FALSE)))</f>
        <v/>
      </c>
      <c r="AA91" s="21">
        <f t="shared" si="6"/>
        <v>0</v>
      </c>
    </row>
    <row r="92" spans="1:27" thickTop="1" thickBot="1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 t="str">
        <f>IF(P92="","",IF(M92="","",VLOOKUP(M92,Bewertungsoptionen!$A$61:$B$64,2,FALSE)))</f>
        <v/>
      </c>
      <c r="Z92" s="20" t="str">
        <f>IF(P92="","",IF(N92="","",VLOOKUP(N92,Bewertungsoptionen!$A$68:$B$71,2,FALSE)))</f>
        <v/>
      </c>
      <c r="AA92" s="21">
        <f t="shared" si="6"/>
        <v>0</v>
      </c>
    </row>
    <row r="93" spans="1:27" thickTop="1" thickBot="1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 t="str">
        <f>IF(P93="","",IF(M93="","",VLOOKUP(M93,Bewertungsoptionen!$A$61:$B$64,2,FALSE)))</f>
        <v/>
      </c>
      <c r="Z93" s="20" t="str">
        <f>IF(P93="","",IF(N93="","",VLOOKUP(N93,Bewertungsoptionen!$A$68:$B$71,2,FALSE)))</f>
        <v/>
      </c>
      <c r="AA93" s="21">
        <f t="shared" si="6"/>
        <v>0</v>
      </c>
    </row>
    <row r="94" spans="1:27" thickTop="1" thickBot="1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20" priority="43">
      <formula>$S4&lt;4</formula>
    </cfRule>
  </conditionalFormatting>
  <conditionalFormatting sqref="H4:J203 E4:F203 L4:L203">
    <cfRule type="expression" dxfId="19" priority="42">
      <formula>$P4="D"</formula>
    </cfRule>
  </conditionalFormatting>
  <conditionalFormatting sqref="H4:J203 E4:F203 L4:N203">
    <cfRule type="expression" dxfId="18" priority="41">
      <formula>ISBLANK($B4)=TRUE</formula>
    </cfRule>
  </conditionalFormatting>
  <conditionalFormatting sqref="H4:J30">
    <cfRule type="expression" dxfId="17" priority="12">
      <formula>$S4&lt;4</formula>
    </cfRule>
  </conditionalFormatting>
  <conditionalFormatting sqref="H4:J30 E4:F30 L4:L31">
    <cfRule type="expression" dxfId="16" priority="11">
      <formula>$P4="D"</formula>
    </cfRule>
  </conditionalFormatting>
  <conditionalFormatting sqref="H4:J30 H32:J47 E4:F30 E32:F47 L32:N47 L4:N30">
    <cfRule type="expression" dxfId="15" priority="10">
      <formula>ISBLANK($B4)=TRUE</formula>
    </cfRule>
  </conditionalFormatting>
  <conditionalFormatting sqref="H32:J47">
    <cfRule type="expression" dxfId="14" priority="9">
      <formula>$S31&lt;4</formula>
    </cfRule>
  </conditionalFormatting>
  <conditionalFormatting sqref="H32:J47 E32:F47 L32:L47">
    <cfRule type="expression" dxfId="13" priority="8">
      <formula>$P31="D"</formula>
    </cfRule>
  </conditionalFormatting>
  <conditionalFormatting sqref="F31">
    <cfRule type="expression" dxfId="12" priority="7">
      <formula>$P31="D"</formula>
    </cfRule>
  </conditionalFormatting>
  <conditionalFormatting sqref="F31">
    <cfRule type="expression" dxfId="11" priority="6">
      <formula>ISBLANK($B31)=TRUE</formula>
    </cfRule>
  </conditionalFormatting>
  <conditionalFormatting sqref="L31">
    <cfRule type="expression" dxfId="10" priority="5">
      <formula>ISBLANK($B31)=TRUE</formula>
    </cfRule>
  </conditionalFormatting>
  <conditionalFormatting sqref="M31">
    <cfRule type="expression" dxfId="9" priority="4">
      <formula>ISBLANK($B31)=TRUE</formula>
    </cfRule>
  </conditionalFormatting>
  <conditionalFormatting sqref="N31">
    <cfRule type="expression" dxfId="8" priority="3">
      <formula>ISBLANK($B31)=TRUE</formula>
    </cfRule>
  </conditionalFormatting>
  <conditionalFormatting sqref="E31">
    <cfRule type="expression" dxfId="7" priority="2">
      <formula>$P31="D"</formula>
    </cfRule>
  </conditionalFormatting>
  <conditionalFormatting sqref="E31">
    <cfRule type="expression" dxfId="6" priority="1">
      <formula>ISBLANK($B31)=TRUE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16</v>
      </c>
      <c r="C4" s="16"/>
      <c r="D4" s="23">
        <f>SUMIF(Gebäudeliste!$P$4:$P$203,"Ö",Gebäudeliste!$S$4:$S$203)</f>
        <v>45</v>
      </c>
      <c r="E4" s="23">
        <f>SUMIF(Gebäudeliste!$P$4:$P$203,"Ö",Gebäudeliste!$W$4:$W$203)</f>
        <v>6</v>
      </c>
      <c r="F4" s="23">
        <f>SUM(D4:E4)</f>
        <v>51</v>
      </c>
      <c r="G4" s="16"/>
      <c r="H4" s="2">
        <f>B4*Bewertungsoptionen!$B$53</f>
        <v>112</v>
      </c>
      <c r="I4" s="2">
        <f>SUMIF(Gebäudeliste!$P$4:$P$203,"Ö",Gebäudeliste!$AA$4:$AA$203)</f>
        <v>70</v>
      </c>
      <c r="J4" s="32">
        <f>IF(H4=0,0,I4/H4)</f>
        <v>0.625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10</v>
      </c>
      <c r="C5" s="16"/>
      <c r="D5" s="23">
        <f>SUMIF(Gebäudeliste!$P$4:$P$203,"G",Gebäudeliste!$S$4:$S$203)</f>
        <v>24</v>
      </c>
      <c r="E5" s="23">
        <f>SUMIF(Gebäudeliste!$P$4:$P$203,"G",Gebäudeliste!$W$4:$W$203)</f>
        <v>6</v>
      </c>
      <c r="F5" s="23">
        <f t="shared" ref="F5:F6" si="0">SUM(D5:E5)</f>
        <v>30</v>
      </c>
      <c r="G5" s="16"/>
      <c r="H5" s="2">
        <f>B5*Bewertungsoptionen!$B$53</f>
        <v>70</v>
      </c>
      <c r="I5" s="2">
        <f>SUMIF(Gebäudeliste!$P$4:$P$203,"G",Gebäudeliste!$AA$4:$AA$203)</f>
        <v>58</v>
      </c>
      <c r="J5" s="32">
        <f>IF(H5=0,0,I5/H5)</f>
        <v>0.82857142857142863</v>
      </c>
      <c r="K5" s="16"/>
    </row>
    <row r="6" spans="1:12" ht="16.5" thickTop="1" thickBot="1">
      <c r="A6" s="16" t="s">
        <v>3</v>
      </c>
      <c r="B6" s="25">
        <f>COUNTIF(Gebäudeliste!$P$4:$P$203,"W")</f>
        <v>17</v>
      </c>
      <c r="C6" s="16"/>
      <c r="D6" s="23">
        <f>SUMIF(Gebäudeliste!$P$4:$P$203,"W",Gebäudeliste!$S$4:$S$203)</f>
        <v>54</v>
      </c>
      <c r="E6" s="23">
        <f>SUMIF(Gebäudeliste!$P$4:$P$203,"W",Gebäudeliste!$W$4:$W$203)</f>
        <v>0</v>
      </c>
      <c r="F6" s="23">
        <f t="shared" si="0"/>
        <v>54</v>
      </c>
      <c r="G6" s="16"/>
      <c r="H6" s="2">
        <f>B6*Bewertungsoptionen!$B$53</f>
        <v>119</v>
      </c>
      <c r="I6" s="2">
        <f>SUMIF(Gebäudeliste!$P$4:$P$203,"W",Gebäudeliste!$AA$4:$AA$203)</f>
        <v>58</v>
      </c>
      <c r="J6" s="32">
        <f>IF(H6=0,0,I6/H6)</f>
        <v>0.48739495798319327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2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43</v>
      </c>
      <c r="C8" s="16"/>
      <c r="D8" s="23">
        <f>SUM(D4:D6)</f>
        <v>123</v>
      </c>
      <c r="E8" s="23">
        <f>SUM(E4:E6)</f>
        <v>12</v>
      </c>
      <c r="F8" s="25">
        <f>SUM(D8:E8)</f>
        <v>135</v>
      </c>
      <c r="G8" s="16"/>
      <c r="H8" s="2">
        <f>SUM(H4:H6)</f>
        <v>301</v>
      </c>
      <c r="I8" s="2">
        <f>SUM(I4:I7)</f>
        <v>188</v>
      </c>
      <c r="J8" s="33">
        <f>IF(H8=0,0,IF(H8&gt;=I8,I8/H8,1))</f>
        <v>0.62458471760797341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S15" sqref="S15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Terra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16</v>
      </c>
      <c r="E4" s="34">
        <f>Auswertung!B5</f>
        <v>10</v>
      </c>
      <c r="F4" s="34">
        <f>Auswertung!B6</f>
        <v>17</v>
      </c>
      <c r="G4" s="34">
        <f>Auswertung!B8</f>
        <v>43</v>
      </c>
      <c r="H4" s="16"/>
      <c r="I4" s="34">
        <f>Auswertung!F8</f>
        <v>135</v>
      </c>
      <c r="J4" s="37">
        <f>Auswertung!J8</f>
        <v>0.62458471760797341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780.73089700996672</v>
      </c>
      <c r="N11" s="40">
        <f>IF('Allgemeine Daten'!$B$25="",0,VLOOKUP('Allgemeine Daten'!$B$25,Bewertungsoptionen!$A$77:$B$82,2,FALSE)*L11)</f>
        <v>0</v>
      </c>
      <c r="O11" s="41">
        <f>L11-M11-N11</f>
        <v>1719.2691029900334</v>
      </c>
      <c r="P11" s="16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1873.7541528239203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4126.2458471760801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3747.5083056478406</v>
      </c>
      <c r="N13" s="40">
        <f>IF('Allgemeine Daten'!$B$25="",0,VLOOKUP('Allgemeine Daten'!$B$25,Bewertungsoptionen!$A$77:$B$82,2,FALSE)*L13)</f>
        <v>0</v>
      </c>
      <c r="O13" s="41">
        <f t="shared" si="1"/>
        <v>8252.4916943521603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7807.3089700996679</v>
      </c>
      <c r="N14" s="40">
        <f>IF('Allgemeine Daten'!$B$25="",0,VLOOKUP('Allgemeine Daten'!$B$25,Bewertungsoptionen!$A$77:$B$82,2,FALSE)*L14)</f>
        <v>0</v>
      </c>
      <c r="O14" s="41">
        <f t="shared" si="1"/>
        <v>17192.691029900332</v>
      </c>
      <c r="P14" s="16"/>
      <c r="R14" s="15" t="s">
        <v>181</v>
      </c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12491.694352159468</v>
      </c>
      <c r="N15" s="40">
        <f>IF('Allgemeine Daten'!$B$25="",0,VLOOKUP('Allgemeine Daten'!$B$25,Bewertungsoptionen!$A$77:$B$82,2,FALSE)*L15)</f>
        <v>0</v>
      </c>
      <c r="O15" s="41">
        <f t="shared" si="1"/>
        <v>27508.305647840534</v>
      </c>
      <c r="P15" s="16"/>
      <c r="R15" s="15" t="s">
        <v>182</v>
      </c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2023-06-21T20:18:35Z</dcterms:modified>
</cp:coreProperties>
</file>